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80" i="2"/>
  <c r="K80"/>
  <c r="N80" s="1"/>
  <c r="G80"/>
  <c r="E80"/>
  <c r="H80" s="1"/>
  <c r="O80" s="1"/>
  <c r="M79"/>
  <c r="K79"/>
  <c r="N79" s="1"/>
  <c r="G79"/>
  <c r="E79"/>
  <c r="H79" s="1"/>
  <c r="O79" s="1"/>
  <c r="M78"/>
  <c r="K78"/>
  <c r="N78" s="1"/>
  <c r="G78"/>
  <c r="E78"/>
  <c r="H78" s="1"/>
  <c r="O78" s="1"/>
  <c r="M77"/>
  <c r="K77"/>
  <c r="N77" s="1"/>
  <c r="G77"/>
  <c r="E77"/>
  <c r="H77" s="1"/>
  <c r="O77" s="1"/>
  <c r="M76"/>
  <c r="K76"/>
  <c r="N76" s="1"/>
  <c r="G76"/>
  <c r="E76"/>
  <c r="H76" s="1"/>
  <c r="O76" s="1"/>
  <c r="M75"/>
  <c r="K75"/>
  <c r="N75" s="1"/>
  <c r="G75"/>
  <c r="E75"/>
  <c r="H75" s="1"/>
  <c r="O75" s="1"/>
  <c r="M74"/>
  <c r="K74"/>
  <c r="N74" s="1"/>
  <c r="G74"/>
  <c r="E74"/>
  <c r="H74" s="1"/>
  <c r="O74" s="1"/>
  <c r="M73"/>
  <c r="K73"/>
  <c r="N73" s="1"/>
  <c r="G73"/>
  <c r="E73"/>
  <c r="H73" s="1"/>
  <c r="O73" s="1"/>
  <c r="M72"/>
  <c r="K72"/>
  <c r="N72" s="1"/>
  <c r="G72"/>
  <c r="E72"/>
  <c r="H72" s="1"/>
  <c r="O72" s="1"/>
  <c r="M71"/>
  <c r="K71"/>
  <c r="N71" s="1"/>
  <c r="G71"/>
  <c r="E71"/>
  <c r="H71" s="1"/>
  <c r="O71" s="1"/>
  <c r="M70"/>
  <c r="K70"/>
  <c r="N70" s="1"/>
  <c r="G70"/>
  <c r="E70"/>
  <c r="H70" s="1"/>
  <c r="O70" s="1"/>
  <c r="M69"/>
  <c r="K69"/>
  <c r="N69" s="1"/>
  <c r="G69"/>
  <c r="E69"/>
  <c r="H69" s="1"/>
  <c r="O69" s="1"/>
  <c r="M68"/>
  <c r="K68"/>
  <c r="N68" s="1"/>
  <c r="G68"/>
  <c r="E68"/>
  <c r="H68" s="1"/>
  <c r="O68" s="1"/>
  <c r="M67"/>
  <c r="K67"/>
  <c r="N67" s="1"/>
  <c r="G67"/>
  <c r="E67"/>
  <c r="H67" s="1"/>
  <c r="O67" s="1"/>
  <c r="M66"/>
  <c r="K66"/>
  <c r="N66" s="1"/>
  <c r="G66"/>
  <c r="E66"/>
  <c r="H66" s="1"/>
  <c r="O66" s="1"/>
  <c r="M65"/>
  <c r="K65"/>
  <c r="N65" s="1"/>
  <c r="G65"/>
  <c r="E65"/>
  <c r="H65" s="1"/>
  <c r="O65" s="1"/>
  <c r="M64"/>
  <c r="K64"/>
  <c r="N64" s="1"/>
  <c r="G64"/>
  <c r="E64"/>
  <c r="H64" s="1"/>
  <c r="O64" s="1"/>
  <c r="M63"/>
  <c r="K63"/>
  <c r="N63" s="1"/>
  <c r="G63"/>
  <c r="E63"/>
  <c r="H63" s="1"/>
  <c r="O63" s="1"/>
  <c r="M62"/>
  <c r="K62"/>
  <c r="N62" s="1"/>
  <c r="G62"/>
  <c r="E62"/>
  <c r="H62" s="1"/>
  <c r="O62" s="1"/>
  <c r="M61"/>
  <c r="K61"/>
  <c r="N61" s="1"/>
  <c r="G61"/>
  <c r="E61"/>
  <c r="H61" s="1"/>
  <c r="O61" s="1"/>
  <c r="M60"/>
  <c r="K60"/>
  <c r="N60" s="1"/>
  <c r="G60"/>
  <c r="E60"/>
  <c r="H60" s="1"/>
  <c r="O60" s="1"/>
  <c r="E50"/>
  <c r="E51" s="1"/>
  <c r="M41"/>
  <c r="K41"/>
  <c r="N41" s="1"/>
  <c r="G41"/>
  <c r="E41"/>
  <c r="H41" s="1"/>
  <c r="O41" s="1"/>
  <c r="M40"/>
  <c r="K40"/>
  <c r="N40" s="1"/>
  <c r="G40"/>
  <c r="E40"/>
  <c r="H40" s="1"/>
  <c r="O40" s="1"/>
  <c r="M39"/>
  <c r="K39"/>
  <c r="N39" s="1"/>
  <c r="G39"/>
  <c r="E39"/>
  <c r="H39" s="1"/>
  <c r="O39" s="1"/>
  <c r="M38"/>
  <c r="K38"/>
  <c r="N38" s="1"/>
  <c r="G38"/>
  <c r="E38"/>
  <c r="H38" s="1"/>
  <c r="O38" s="1"/>
  <c r="M37"/>
  <c r="K37"/>
  <c r="N37" s="1"/>
  <c r="G37"/>
  <c r="E37"/>
  <c r="H37" s="1"/>
  <c r="O37" s="1"/>
  <c r="M36"/>
  <c r="K36"/>
  <c r="N36" s="1"/>
  <c r="G36"/>
  <c r="E36"/>
  <c r="H36" s="1"/>
  <c r="O36" s="1"/>
  <c r="M35"/>
  <c r="K35"/>
  <c r="N35" s="1"/>
  <c r="G35"/>
  <c r="E35"/>
  <c r="H35" s="1"/>
  <c r="O35" s="1"/>
  <c r="M34"/>
  <c r="K34"/>
  <c r="N34" s="1"/>
  <c r="G34"/>
  <c r="E34"/>
  <c r="H34" s="1"/>
  <c r="O34" s="1"/>
  <c r="M33"/>
  <c r="K33"/>
  <c r="N33" s="1"/>
  <c r="G33"/>
  <c r="E33"/>
  <c r="H33" s="1"/>
  <c r="O33" s="1"/>
  <c r="M32"/>
  <c r="K32"/>
  <c r="N32" s="1"/>
  <c r="G32"/>
  <c r="E32"/>
  <c r="H32" s="1"/>
  <c r="O32" s="1"/>
  <c r="M31"/>
  <c r="K31"/>
  <c r="N31" s="1"/>
  <c r="G31"/>
  <c r="E31"/>
  <c r="H31" s="1"/>
  <c r="O31" s="1"/>
  <c r="M30"/>
  <c r="K30"/>
  <c r="N30" s="1"/>
  <c r="G30"/>
  <c r="E30"/>
  <c r="H30" s="1"/>
  <c r="O30" s="1"/>
  <c r="M29"/>
  <c r="K29"/>
  <c r="N29" s="1"/>
  <c r="G29"/>
  <c r="E29"/>
  <c r="H29" s="1"/>
  <c r="O29" s="1"/>
  <c r="M28"/>
  <c r="K28"/>
  <c r="N28" s="1"/>
  <c r="G28"/>
  <c r="E28"/>
  <c r="H28" s="1"/>
  <c r="O28" s="1"/>
  <c r="M27"/>
  <c r="K27"/>
  <c r="N27" s="1"/>
  <c r="G27"/>
  <c r="E27"/>
  <c r="H27" s="1"/>
  <c r="O27" s="1"/>
  <c r="M26"/>
  <c r="K26"/>
  <c r="N26" s="1"/>
  <c r="G26"/>
  <c r="E26"/>
  <c r="H26" s="1"/>
  <c r="O26" s="1"/>
  <c r="M25"/>
  <c r="K25"/>
  <c r="N25" s="1"/>
  <c r="G25"/>
  <c r="E25"/>
  <c r="H25" s="1"/>
  <c r="O25" s="1"/>
  <c r="M24"/>
  <c r="K24"/>
  <c r="N24" s="1"/>
  <c r="G24"/>
  <c r="E24"/>
  <c r="H24" s="1"/>
  <c r="O24" s="1"/>
  <c r="N23"/>
  <c r="K22"/>
  <c r="E22"/>
  <c r="E23" s="1"/>
  <c r="H23" s="1"/>
  <c r="O23" s="1"/>
  <c r="O42" s="1"/>
  <c r="O81" s="1"/>
  <c r="E8"/>
  <c r="E9" s="1"/>
  <c r="L113" i="1"/>
  <c r="M113" s="1"/>
  <c r="F113"/>
  <c r="G113" s="1"/>
  <c r="N113" s="1"/>
  <c r="M112"/>
  <c r="L112"/>
  <c r="G112"/>
  <c r="N112" s="1"/>
  <c r="F112"/>
  <c r="L111"/>
  <c r="M111" s="1"/>
  <c r="F111"/>
  <c r="G111" s="1"/>
  <c r="N111" s="1"/>
  <c r="L110"/>
  <c r="M110" s="1"/>
  <c r="F110"/>
  <c r="G110" s="1"/>
  <c r="N110" s="1"/>
  <c r="M109"/>
  <c r="L109"/>
  <c r="G109"/>
  <c r="N109" s="1"/>
  <c r="F109"/>
  <c r="L108"/>
  <c r="M108" s="1"/>
  <c r="F108"/>
  <c r="G108" s="1"/>
  <c r="N108" s="1"/>
  <c r="M107"/>
  <c r="L107"/>
  <c r="G107"/>
  <c r="N107" s="1"/>
  <c r="F107"/>
  <c r="L106"/>
  <c r="M106" s="1"/>
  <c r="F106"/>
  <c r="G106" s="1"/>
  <c r="N106" s="1"/>
  <c r="M105"/>
  <c r="L105"/>
  <c r="G105"/>
  <c r="N105" s="1"/>
  <c r="F105"/>
  <c r="L104"/>
  <c r="M104" s="1"/>
  <c r="F104"/>
  <c r="G104" s="1"/>
  <c r="N104" s="1"/>
  <c r="M103"/>
  <c r="L103"/>
  <c r="G103"/>
  <c r="N103" s="1"/>
  <c r="F103"/>
  <c r="L102"/>
  <c r="M102" s="1"/>
  <c r="F102"/>
  <c r="G102" s="1"/>
  <c r="N102" s="1"/>
  <c r="M101"/>
  <c r="L101"/>
  <c r="G101"/>
  <c r="N101" s="1"/>
  <c r="F101"/>
  <c r="L100"/>
  <c r="M100" s="1"/>
  <c r="F100"/>
  <c r="G100" s="1"/>
  <c r="N100" s="1"/>
  <c r="M99"/>
  <c r="L99"/>
  <c r="G99"/>
  <c r="N99" s="1"/>
  <c r="F99"/>
  <c r="L98"/>
  <c r="M98" s="1"/>
  <c r="F98"/>
  <c r="G98" s="1"/>
  <c r="N98" s="1"/>
  <c r="M97"/>
  <c r="L97"/>
  <c r="G97"/>
  <c r="N97" s="1"/>
  <c r="F97"/>
  <c r="L96"/>
  <c r="M96" s="1"/>
  <c r="F96"/>
  <c r="G96" s="1"/>
  <c r="N96" s="1"/>
  <c r="M95"/>
  <c r="L95"/>
  <c r="G95"/>
  <c r="N95" s="1"/>
  <c r="F95"/>
  <c r="L94"/>
  <c r="M94" s="1"/>
  <c r="F94"/>
  <c r="G94" s="1"/>
  <c r="N94" s="1"/>
  <c r="M93"/>
  <c r="L93"/>
  <c r="G93"/>
  <c r="N93" s="1"/>
  <c r="F93"/>
  <c r="L92"/>
  <c r="M92" s="1"/>
  <c r="F92"/>
  <c r="G92" s="1"/>
  <c r="N92" s="1"/>
  <c r="M91"/>
  <c r="L91"/>
  <c r="G91"/>
  <c r="N91" s="1"/>
  <c r="F91"/>
  <c r="L90"/>
  <c r="M90" s="1"/>
  <c r="F90"/>
  <c r="G90" s="1"/>
  <c r="N90" s="1"/>
  <c r="L75"/>
  <c r="M75" s="1"/>
  <c r="F75"/>
  <c r="G75" s="1"/>
  <c r="N75" s="1"/>
  <c r="M74"/>
  <c r="L74"/>
  <c r="G74"/>
  <c r="N74" s="1"/>
  <c r="F74"/>
  <c r="L73"/>
  <c r="M73" s="1"/>
  <c r="F73"/>
  <c r="G73" s="1"/>
  <c r="N73" s="1"/>
  <c r="M72"/>
  <c r="L72"/>
  <c r="G72"/>
  <c r="N72" s="1"/>
  <c r="F72"/>
  <c r="L71"/>
  <c r="M71" s="1"/>
  <c r="F71"/>
  <c r="G71" s="1"/>
  <c r="N71" s="1"/>
  <c r="M70"/>
  <c r="L70"/>
  <c r="G70"/>
  <c r="N70" s="1"/>
  <c r="F70"/>
  <c r="L69"/>
  <c r="M69" s="1"/>
  <c r="F69"/>
  <c r="G69" s="1"/>
  <c r="N69" s="1"/>
  <c r="M68"/>
  <c r="L68"/>
  <c r="G68"/>
  <c r="N68" s="1"/>
  <c r="F68"/>
  <c r="L67"/>
  <c r="M67" s="1"/>
  <c r="F67"/>
  <c r="G67" s="1"/>
  <c r="N67" s="1"/>
  <c r="M66"/>
  <c r="L66"/>
  <c r="G66"/>
  <c r="N66" s="1"/>
  <c r="F66"/>
  <c r="L65"/>
  <c r="M65" s="1"/>
  <c r="F65"/>
  <c r="G65" s="1"/>
  <c r="N65" s="1"/>
  <c r="M64"/>
  <c r="L64"/>
  <c r="G64"/>
  <c r="N64" s="1"/>
  <c r="F64"/>
  <c r="L63"/>
  <c r="M63" s="1"/>
  <c r="F63"/>
  <c r="G63" s="1"/>
  <c r="N63" s="1"/>
  <c r="M62"/>
  <c r="L62"/>
  <c r="G62"/>
  <c r="N62" s="1"/>
  <c r="F62"/>
  <c r="L61"/>
  <c r="M61" s="1"/>
  <c r="F61"/>
  <c r="G61" s="1"/>
  <c r="N61" s="1"/>
  <c r="M60"/>
  <c r="L60"/>
  <c r="G60"/>
  <c r="N60" s="1"/>
  <c r="F60"/>
  <c r="L59"/>
  <c r="M59" s="1"/>
  <c r="F59"/>
  <c r="G59" s="1"/>
  <c r="N59" s="1"/>
  <c r="M58"/>
  <c r="L58"/>
  <c r="G58"/>
  <c r="N58" s="1"/>
  <c r="F58"/>
  <c r="L57"/>
  <c r="M57" s="1"/>
  <c r="F57"/>
  <c r="G57" s="1"/>
  <c r="N57" s="1"/>
  <c r="M56"/>
  <c r="L56"/>
  <c r="G56"/>
  <c r="N56" s="1"/>
  <c r="F56"/>
  <c r="L55"/>
  <c r="M55" s="1"/>
  <c r="F55"/>
  <c r="G55" s="1"/>
  <c r="N55" s="1"/>
  <c r="M54"/>
  <c r="L54"/>
  <c r="G54"/>
  <c r="N54" s="1"/>
  <c r="F54"/>
  <c r="L53"/>
  <c r="M53" s="1"/>
  <c r="F53"/>
  <c r="G53" s="1"/>
  <c r="N53" s="1"/>
  <c r="M52"/>
  <c r="L52"/>
  <c r="G52"/>
  <c r="N52" s="1"/>
  <c r="F52"/>
  <c r="M37"/>
  <c r="L37"/>
  <c r="G37"/>
  <c r="N37" s="1"/>
  <c r="F37"/>
  <c r="L36"/>
  <c r="M36" s="1"/>
  <c r="F36"/>
  <c r="G36" s="1"/>
  <c r="N36" s="1"/>
  <c r="M35"/>
  <c r="L35"/>
  <c r="G35"/>
  <c r="N35" s="1"/>
  <c r="F35"/>
  <c r="L34"/>
  <c r="M34" s="1"/>
  <c r="F34"/>
  <c r="G34" s="1"/>
  <c r="N34" s="1"/>
  <c r="M33"/>
  <c r="L33"/>
  <c r="G33"/>
  <c r="N33" s="1"/>
  <c r="F33"/>
  <c r="L32"/>
  <c r="M32" s="1"/>
  <c r="F32"/>
  <c r="G32" s="1"/>
  <c r="N32" s="1"/>
  <c r="M31"/>
  <c r="L31"/>
  <c r="G31"/>
  <c r="N31" s="1"/>
  <c r="F31"/>
  <c r="L30"/>
  <c r="M30" s="1"/>
  <c r="F30"/>
  <c r="G30" s="1"/>
  <c r="N30" s="1"/>
  <c r="M29"/>
  <c r="L29"/>
  <c r="G29"/>
  <c r="N29" s="1"/>
  <c r="F29"/>
  <c r="L28"/>
  <c r="M28" s="1"/>
  <c r="F28"/>
  <c r="G28" s="1"/>
  <c r="N28" s="1"/>
  <c r="M27"/>
  <c r="L27"/>
  <c r="G27"/>
  <c r="N27" s="1"/>
  <c r="F27"/>
  <c r="L26"/>
  <c r="M26" s="1"/>
  <c r="F26"/>
  <c r="G26" s="1"/>
  <c r="N26" s="1"/>
  <c r="M25"/>
  <c r="L25"/>
  <c r="G25"/>
  <c r="N25" s="1"/>
  <c r="F25"/>
  <c r="L24"/>
  <c r="M24" s="1"/>
  <c r="F24"/>
  <c r="G24" s="1"/>
  <c r="N24" s="1"/>
  <c r="M23"/>
  <c r="L23"/>
  <c r="G23"/>
  <c r="N23" s="1"/>
  <c r="F23"/>
  <c r="L22"/>
  <c r="M22" s="1"/>
  <c r="F22"/>
  <c r="G22" s="1"/>
  <c r="N22" s="1"/>
  <c r="M21"/>
  <c r="L21"/>
  <c r="G21"/>
  <c r="N21" s="1"/>
  <c r="F21"/>
  <c r="L20"/>
  <c r="M20" s="1"/>
  <c r="F20"/>
  <c r="G20" s="1"/>
  <c r="N20" s="1"/>
  <c r="M19"/>
  <c r="L19"/>
  <c r="G19"/>
  <c r="N19" s="1"/>
  <c r="F19"/>
  <c r="L18"/>
  <c r="M18" s="1"/>
  <c r="F18"/>
  <c r="G18" s="1"/>
  <c r="N18" s="1"/>
  <c r="M17"/>
  <c r="L17"/>
  <c r="G17"/>
  <c r="N17" s="1"/>
  <c r="F17"/>
  <c r="L16"/>
  <c r="M16" s="1"/>
  <c r="F16"/>
  <c r="G16" s="1"/>
  <c r="N16" s="1"/>
  <c r="M15"/>
  <c r="L15"/>
  <c r="G15"/>
  <c r="N15" s="1"/>
  <c r="F15"/>
  <c r="L14"/>
  <c r="M14" s="1"/>
  <c r="F14"/>
  <c r="G14" s="1"/>
  <c r="N14" s="1"/>
  <c r="N38" s="1"/>
  <c r="N76" s="1"/>
  <c r="N114" s="1"/>
  <c r="E10" i="2" l="1"/>
  <c r="E52"/>
</calcChain>
</file>

<file path=xl/sharedStrings.xml><?xml version="1.0" encoding="utf-8"?>
<sst xmlns="http://schemas.openxmlformats.org/spreadsheetml/2006/main" count="291" uniqueCount="94">
  <si>
    <t>Page-1</t>
  </si>
  <si>
    <t>Time to time Fixation of Pay of PENSIONERS on notional basis from 01-01-2007 to 31-05-2013 on account of revision of fitment benefit from 68.8% to 78.2%</t>
  </si>
  <si>
    <t>Note-1:-  Impact of HRA &amp; Other allowances has not been taken into account</t>
  </si>
  <si>
    <t>Note-2:- Calculation wil depend on increment month and time to time promotion date/month</t>
  </si>
  <si>
    <t>Increase Factor</t>
  </si>
  <si>
    <t>AGM/CAO</t>
  </si>
  <si>
    <t>Pre-2007 Scale</t>
  </si>
  <si>
    <t>14500-350-18700</t>
  </si>
  <si>
    <t>Basic Pay as on 01-01-2007(Pre-revised)</t>
  </si>
  <si>
    <t>68.8%</t>
  </si>
  <si>
    <t>Post-2007 Scale</t>
  </si>
  <si>
    <t>29100-54500</t>
  </si>
  <si>
    <t>Basic Pay as on 01-01-2007(Revised-68.8%)</t>
  </si>
  <si>
    <t>Basic Pay as on 01-01-2007(Revised-78.2%)</t>
  </si>
  <si>
    <t>JAG/DGM</t>
  </si>
  <si>
    <t>16000-400-18700</t>
  </si>
  <si>
    <t>Normal Increment month</t>
  </si>
  <si>
    <t>MAY</t>
  </si>
  <si>
    <t>32900-58000</t>
  </si>
  <si>
    <t>Date of retirement</t>
  </si>
  <si>
    <t>31-12-2012</t>
  </si>
  <si>
    <t>Due amount with 78.2% fitment</t>
  </si>
  <si>
    <t>Drawn amount with 68.8% fitment</t>
  </si>
  <si>
    <t>Difference     (A-B)</t>
  </si>
  <si>
    <t>Period/Month</t>
  </si>
  <si>
    <t>Event</t>
  </si>
  <si>
    <t>Basic Pay</t>
  </si>
  <si>
    <t>IDA %</t>
  </si>
  <si>
    <t>IDA</t>
  </si>
  <si>
    <t>Total BP+IDA(A)</t>
  </si>
  <si>
    <t>Total BP+IDA(B)</t>
  </si>
  <si>
    <t>Norm. Inc</t>
  </si>
  <si>
    <t>Page-2</t>
  </si>
  <si>
    <t>Ad-hoc STS</t>
  </si>
  <si>
    <t>Norm. Inc+</t>
  </si>
  <si>
    <t>JAG EPP</t>
  </si>
  <si>
    <t>Page-3</t>
  </si>
  <si>
    <t>NOTE:-</t>
  </si>
  <si>
    <t>For Employees retired from 01-01-2012 to 31-05-2013 similar calculation to be made upto 31-05-2013</t>
  </si>
  <si>
    <t>Page-4</t>
  </si>
  <si>
    <t>GIVEN FOR INFORMATION OF APPLICABLE IDA RATES</t>
  </si>
  <si>
    <t>Page-5</t>
  </si>
  <si>
    <t>`</t>
  </si>
  <si>
    <t>```</t>
  </si>
  <si>
    <t>Time to time Fixation of Pension+IDA on account of revision of fitment benefit from 68.8% to 78.2% &amp; Pension Arrear amount</t>
  </si>
  <si>
    <t>(a)New Basic Pension</t>
  </si>
  <si>
    <t>(b)Old Basic Pension</t>
  </si>
  <si>
    <t>(c)Pension already commuted 40%</t>
  </si>
  <si>
    <t>Old Reduced pension after commutation(b-c)</t>
  </si>
  <si>
    <t>New Reduced pension after commutation(a-c)</t>
  </si>
  <si>
    <t>Due amount of Pension+IDA with 78.2% fitment</t>
  </si>
  <si>
    <t>Drawn Pension amount+IDA  with 68.8% fitment</t>
  </si>
  <si>
    <t>Arr.Pen+IDA     (A-B)</t>
  </si>
  <si>
    <t>New Basic Pension</t>
  </si>
  <si>
    <t>Commt.Amount</t>
  </si>
  <si>
    <t>Reduced.Pen</t>
  </si>
  <si>
    <t>IDA % on (a)</t>
  </si>
  <si>
    <t>Pen.IDA</t>
  </si>
  <si>
    <t>Total Pen+IDA(A)</t>
  </si>
  <si>
    <t>Old pension</t>
  </si>
  <si>
    <t>IDA %on (e)</t>
  </si>
  <si>
    <t>Pen IDA</t>
  </si>
  <si>
    <t>Total Pen+IDA(B)</t>
  </si>
  <si>
    <t>(Already commt)</t>
  </si>
  <si>
    <t>New</t>
  </si>
  <si>
    <t>old</t>
  </si>
  <si>
    <t>(a)</t>
  </si>
  <si>
    <t>(b)</t>
  </si>
  <si>
    <t>(a-b)=c</t>
  </si>
  <si>
    <t>(d)</t>
  </si>
  <si>
    <t>c+d</t>
  </si>
  <si>
    <t>(e)</t>
  </si>
  <si>
    <t>(e-b)</t>
  </si>
  <si>
    <t>(f)</t>
  </si>
  <si>
    <t>(e+f)</t>
  </si>
  <si>
    <t>For 21 days</t>
  </si>
  <si>
    <t>w.e.f   10-06-2013</t>
  </si>
  <si>
    <t>Old Basic Pension</t>
  </si>
  <si>
    <t>Pension already commuted 40%</t>
  </si>
  <si>
    <t>Old Reduced pension after commutation</t>
  </si>
  <si>
    <t>New Reduced pension after commutation</t>
  </si>
  <si>
    <t>Estimated Arrear.</t>
  </si>
  <si>
    <t>POST-2007 CASE</t>
  </si>
  <si>
    <t>D.O.R- 31.12.2012.</t>
  </si>
  <si>
    <t>NOTE---</t>
  </si>
  <si>
    <t>SUMMARY</t>
  </si>
  <si>
    <t>Increase of pension (including D.R.) from July'2016 --- @Rs. 2942/- per month.</t>
  </si>
  <si>
    <t xml:space="preserve">Amount of Pension arrear from 10.06.2013 to 30.09.2016 --------- Rs.1,07,866=00 </t>
  </si>
  <si>
    <t>Amount due but will not be paid</t>
  </si>
  <si>
    <t>Amount of pension arrear from Jan'13 to 09.06.2013 which will not be paid ----Rs.12,558=00</t>
  </si>
  <si>
    <t>Difference of commutation value due to revision of pension which will not be paid ----- Rs.53,883/-</t>
  </si>
  <si>
    <t>Difference of cash equivalent of leave salary due to revision of pay which will not be paid----- Rs.45,840/-</t>
  </si>
  <si>
    <t>Difference of Gratuity due to revision of pay which will not be paid ----- NIL (Since ceiling amount already paid )</t>
  </si>
  <si>
    <t xml:space="preserve">PLEASE GO TO SHEET-2 FOR PENSION CALCULATION &amp; SUMMARY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</si>
</sst>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4" xfId="0" quotePrefix="1" applyBorder="1"/>
    <xf numFmtId="0" fontId="0" fillId="0" borderId="5" xfId="0" applyBorder="1"/>
    <xf numFmtId="0" fontId="0" fillId="0" borderId="4" xfId="0" quotePrefix="1" applyBorder="1" applyAlignment="1">
      <alignment horizontal="right"/>
    </xf>
    <xf numFmtId="164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4" xfId="0" applyNumberFormat="1" applyBorder="1"/>
    <xf numFmtId="0" fontId="0" fillId="0" borderId="6" xfId="0" applyFill="1" applyBorder="1"/>
    <xf numFmtId="165" fontId="0" fillId="0" borderId="4" xfId="0" applyNumberFormat="1" applyBorder="1"/>
    <xf numFmtId="17" fontId="3" fillId="0" borderId="4" xfId="0" applyNumberFormat="1" applyFont="1" applyBorder="1"/>
    <xf numFmtId="0" fontId="1" fillId="0" borderId="4" xfId="0" applyFont="1" applyBorder="1"/>
    <xf numFmtId="0" fontId="0" fillId="0" borderId="4" xfId="0" applyFill="1" applyBorder="1"/>
    <xf numFmtId="0" fontId="0" fillId="0" borderId="0" xfId="0" quotePrefix="1" applyBorder="1"/>
    <xf numFmtId="0" fontId="0" fillId="0" borderId="0" xfId="0" quotePrefix="1" applyBorder="1" applyAlignment="1">
      <alignment horizontal="right"/>
    </xf>
    <xf numFmtId="164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 wrapText="1"/>
    </xf>
    <xf numFmtId="17" fontId="0" fillId="0" borderId="4" xfId="0" applyNumberFormat="1" applyBorder="1" applyAlignment="1">
      <alignment horizontal="center"/>
    </xf>
    <xf numFmtId="1" fontId="0" fillId="0" borderId="4" xfId="0" applyNumberFormat="1" applyBorder="1"/>
    <xf numFmtId="17" fontId="0" fillId="0" borderId="0" xfId="0" applyNumberFormat="1" applyBorder="1"/>
    <xf numFmtId="165" fontId="0" fillId="0" borderId="0" xfId="0" applyNumberFormat="1" applyBorder="1"/>
    <xf numFmtId="1" fontId="0" fillId="0" borderId="0" xfId="0" applyNumberFormat="1" applyBorder="1"/>
    <xf numFmtId="1" fontId="4" fillId="0" borderId="4" xfId="0" applyNumberFormat="1" applyFont="1" applyBorder="1"/>
    <xf numFmtId="0" fontId="1" fillId="0" borderId="0" xfId="0" applyFont="1"/>
    <xf numFmtId="0" fontId="5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4" fillId="0" borderId="9" xfId="0" applyFont="1" applyBorder="1"/>
    <xf numFmtId="0" fontId="0" fillId="0" borderId="9" xfId="0" applyBorder="1"/>
    <xf numFmtId="0" fontId="0" fillId="0" borderId="10" xfId="0" applyBorder="1"/>
    <xf numFmtId="0" fontId="6" fillId="0" borderId="11" xfId="0" applyFont="1" applyBorder="1"/>
    <xf numFmtId="0" fontId="1" fillId="0" borderId="0" xfId="0" applyFont="1" applyBorder="1"/>
    <xf numFmtId="0" fontId="0" fillId="0" borderId="12" xfId="0" applyBorder="1"/>
    <xf numFmtId="0" fontId="6" fillId="0" borderId="0" xfId="0" applyFont="1" applyBorder="1"/>
    <xf numFmtId="0" fontId="4" fillId="0" borderId="0" xfId="0" applyFont="1" applyBorder="1"/>
    <xf numFmtId="0" fontId="4" fillId="0" borderId="13" xfId="0" applyFont="1" applyBorder="1"/>
    <xf numFmtId="0" fontId="4" fillId="0" borderId="14" xfId="0" applyFont="1" applyBorder="1"/>
    <xf numFmtId="0" fontId="0" fillId="0" borderId="15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90"/>
  <sheetViews>
    <sheetView tabSelected="1" topLeftCell="A181" workbookViewId="0">
      <selection activeCell="G191" sqref="G191"/>
    </sheetView>
  </sheetViews>
  <sheetFormatPr defaultRowHeight="15"/>
  <cols>
    <col min="2" max="2" width="13.28515625" customWidth="1"/>
    <col min="3" max="3" width="11.42578125" customWidth="1"/>
    <col min="7" max="7" width="15" customWidth="1"/>
    <col min="8" max="8" width="14" customWidth="1"/>
    <col min="12" max="12" width="10.85546875" customWidth="1"/>
    <col min="13" max="13" width="15" bestFit="1" customWidth="1"/>
    <col min="14" max="14" width="11.85546875" customWidth="1"/>
  </cols>
  <sheetData>
    <row r="1" spans="2:14">
      <c r="E1" s="31" t="s">
        <v>82</v>
      </c>
      <c r="G1" s="31" t="s">
        <v>83</v>
      </c>
      <c r="N1" t="s">
        <v>0</v>
      </c>
    </row>
    <row r="2" spans="2:14" ht="15.75">
      <c r="B2" s="1" t="s">
        <v>1</v>
      </c>
    </row>
    <row r="3" spans="2:14">
      <c r="C3" t="s">
        <v>2</v>
      </c>
    </row>
    <row r="4" spans="2:14">
      <c r="C4" t="s">
        <v>3</v>
      </c>
    </row>
    <row r="5" spans="2:14">
      <c r="B5" s="2"/>
      <c r="C5" s="3"/>
      <c r="D5" s="3"/>
      <c r="E5" s="3"/>
      <c r="F5" s="4"/>
      <c r="G5" s="5"/>
      <c r="H5" s="2"/>
      <c r="I5" s="3"/>
      <c r="J5" s="3"/>
      <c r="K5" s="3"/>
      <c r="L5" s="4"/>
      <c r="M5" s="4" t="s">
        <v>4</v>
      </c>
      <c r="N5" s="6"/>
    </row>
    <row r="6" spans="2:14">
      <c r="B6" s="6" t="s">
        <v>5</v>
      </c>
      <c r="C6" s="6" t="s">
        <v>6</v>
      </c>
      <c r="D6" s="6"/>
      <c r="E6" s="7" t="s">
        <v>7</v>
      </c>
      <c r="F6" s="6"/>
      <c r="G6" s="5"/>
      <c r="H6" s="8" t="s">
        <v>8</v>
      </c>
      <c r="I6" s="8"/>
      <c r="J6" s="8"/>
      <c r="K6" s="8"/>
      <c r="L6" s="8">
        <v>17650</v>
      </c>
      <c r="M6" s="9" t="s">
        <v>9</v>
      </c>
      <c r="N6" s="6">
        <v>2.1943999999999999</v>
      </c>
    </row>
    <row r="7" spans="2:14">
      <c r="B7" s="6"/>
      <c r="C7" s="6" t="s">
        <v>10</v>
      </c>
      <c r="D7" s="6"/>
      <c r="E7" s="7" t="s">
        <v>11</v>
      </c>
      <c r="F7" s="6"/>
      <c r="G7" s="5"/>
      <c r="H7" s="6" t="s">
        <v>12</v>
      </c>
      <c r="I7" s="6"/>
      <c r="J7" s="6"/>
      <c r="K7" s="6"/>
      <c r="L7" s="6">
        <v>38740</v>
      </c>
      <c r="M7" s="10">
        <v>0.78200000000000003</v>
      </c>
      <c r="N7" s="6">
        <v>2.3166000000000002</v>
      </c>
    </row>
    <row r="8" spans="2:14">
      <c r="B8" s="6"/>
      <c r="C8" s="6"/>
      <c r="D8" s="6"/>
      <c r="E8" s="7"/>
      <c r="F8" s="6"/>
      <c r="G8" s="5"/>
      <c r="H8" s="6" t="s">
        <v>13</v>
      </c>
      <c r="I8" s="6"/>
      <c r="J8" s="6"/>
      <c r="K8" s="6"/>
      <c r="L8" s="6">
        <v>40890</v>
      </c>
      <c r="M8" s="10"/>
      <c r="N8" s="6"/>
    </row>
    <row r="9" spans="2:14">
      <c r="B9" s="6" t="s">
        <v>14</v>
      </c>
      <c r="C9" s="6" t="s">
        <v>6</v>
      </c>
      <c r="D9" s="6"/>
      <c r="E9" s="7" t="s">
        <v>15</v>
      </c>
      <c r="F9" s="6"/>
      <c r="G9" s="5"/>
      <c r="H9" s="6" t="s">
        <v>16</v>
      </c>
      <c r="I9" s="6"/>
      <c r="J9" s="6"/>
      <c r="K9" s="6"/>
      <c r="L9" s="11" t="s">
        <v>17</v>
      </c>
      <c r="M9" s="6"/>
      <c r="N9" s="6"/>
    </row>
    <row r="10" spans="2:14">
      <c r="B10" s="6"/>
      <c r="C10" s="6" t="s">
        <v>10</v>
      </c>
      <c r="D10" s="6"/>
      <c r="E10" s="7" t="s">
        <v>18</v>
      </c>
      <c r="F10" s="6"/>
      <c r="G10" s="5"/>
      <c r="H10" s="6" t="s">
        <v>19</v>
      </c>
      <c r="I10" s="6"/>
      <c r="J10" s="6"/>
      <c r="K10" s="6"/>
      <c r="L10" s="7" t="s">
        <v>20</v>
      </c>
      <c r="M10" s="6"/>
      <c r="N10" s="6"/>
    </row>
    <row r="12" spans="2:14">
      <c r="B12" s="46" t="s">
        <v>21</v>
      </c>
      <c r="C12" s="46"/>
      <c r="D12" s="46"/>
      <c r="E12" s="46"/>
      <c r="F12" s="46"/>
      <c r="G12" s="46"/>
      <c r="H12" s="46" t="s">
        <v>22</v>
      </c>
      <c r="I12" s="46"/>
      <c r="J12" s="46"/>
      <c r="K12" s="46"/>
      <c r="L12" s="46"/>
      <c r="M12" s="46"/>
      <c r="N12" s="47" t="s">
        <v>23</v>
      </c>
    </row>
    <row r="13" spans="2:14" s="13" customFormat="1">
      <c r="B13" s="12" t="s">
        <v>24</v>
      </c>
      <c r="C13" s="12" t="s">
        <v>25</v>
      </c>
      <c r="D13" s="12" t="s">
        <v>26</v>
      </c>
      <c r="E13" s="12" t="s">
        <v>27</v>
      </c>
      <c r="F13" s="12" t="s">
        <v>28</v>
      </c>
      <c r="G13" s="12" t="s">
        <v>29</v>
      </c>
      <c r="H13" s="12" t="s">
        <v>24</v>
      </c>
      <c r="I13" s="12" t="s">
        <v>25</v>
      </c>
      <c r="J13" s="12" t="s">
        <v>26</v>
      </c>
      <c r="K13" s="12" t="s">
        <v>27</v>
      </c>
      <c r="L13" s="12" t="s">
        <v>28</v>
      </c>
      <c r="M13" s="12" t="s">
        <v>30</v>
      </c>
      <c r="N13" s="47"/>
    </row>
    <row r="14" spans="2:14">
      <c r="B14" s="14">
        <v>39083</v>
      </c>
      <c r="C14" s="6"/>
      <c r="D14" s="6">
        <v>40890</v>
      </c>
      <c r="E14" s="6">
        <v>0</v>
      </c>
      <c r="F14" s="6">
        <f>ROUND(((D14*E14)/100),0)</f>
        <v>0</v>
      </c>
      <c r="G14" s="6">
        <f>+D14+F14</f>
        <v>40890</v>
      </c>
      <c r="H14" s="6"/>
      <c r="I14" s="6"/>
      <c r="J14" s="6">
        <v>38740</v>
      </c>
      <c r="K14" s="6">
        <v>0</v>
      </c>
      <c r="L14" s="6">
        <f>ROUND(((J14*K14)/100),0)</f>
        <v>0</v>
      </c>
      <c r="M14" s="6">
        <f>+J14+L14</f>
        <v>38740</v>
      </c>
      <c r="N14" s="6">
        <f>+G14-M14</f>
        <v>2150</v>
      </c>
    </row>
    <row r="15" spans="2:14">
      <c r="B15" s="14">
        <v>39114</v>
      </c>
      <c r="C15" s="6"/>
      <c r="D15" s="6">
        <v>40890</v>
      </c>
      <c r="E15" s="6">
        <v>0</v>
      </c>
      <c r="F15" s="6">
        <f t="shared" ref="F15:F37" si="0">ROUND(((D15*E15)/100),0)</f>
        <v>0</v>
      </c>
      <c r="G15" s="6">
        <f t="shared" ref="G15:G37" si="1">+D15+F15</f>
        <v>40890</v>
      </c>
      <c r="H15" s="6"/>
      <c r="I15" s="6"/>
      <c r="J15" s="6">
        <v>38740</v>
      </c>
      <c r="K15" s="6">
        <v>0</v>
      </c>
      <c r="L15" s="6">
        <f t="shared" ref="L15:L37" si="2">ROUND(((J15*K15)/100),0)</f>
        <v>0</v>
      </c>
      <c r="M15" s="6">
        <f t="shared" ref="M15:M37" si="3">+J15+L15</f>
        <v>38740</v>
      </c>
      <c r="N15" s="6">
        <f t="shared" ref="N15:N37" si="4">+G15-M15</f>
        <v>2150</v>
      </c>
    </row>
    <row r="16" spans="2:14">
      <c r="B16" s="14">
        <v>39142</v>
      </c>
      <c r="C16" s="6"/>
      <c r="D16" s="6">
        <v>40890</v>
      </c>
      <c r="E16" s="6">
        <v>0</v>
      </c>
      <c r="F16" s="6">
        <f t="shared" si="0"/>
        <v>0</v>
      </c>
      <c r="G16" s="6">
        <f t="shared" si="1"/>
        <v>40890</v>
      </c>
      <c r="H16" s="6"/>
      <c r="I16" s="6"/>
      <c r="J16" s="6">
        <v>38740</v>
      </c>
      <c r="K16" s="6">
        <v>0</v>
      </c>
      <c r="L16" s="6">
        <f t="shared" si="2"/>
        <v>0</v>
      </c>
      <c r="M16" s="6">
        <f t="shared" si="3"/>
        <v>38740</v>
      </c>
      <c r="N16" s="6">
        <f t="shared" si="4"/>
        <v>2150</v>
      </c>
    </row>
    <row r="17" spans="2:14">
      <c r="B17" s="14">
        <v>39173</v>
      </c>
      <c r="C17" s="6"/>
      <c r="D17" s="6">
        <v>40890</v>
      </c>
      <c r="E17" s="6">
        <v>0.8</v>
      </c>
      <c r="F17" s="6">
        <f t="shared" si="0"/>
        <v>327</v>
      </c>
      <c r="G17" s="6">
        <f t="shared" si="1"/>
        <v>41217</v>
      </c>
      <c r="H17" s="6"/>
      <c r="I17" s="6"/>
      <c r="J17" s="6">
        <v>38740</v>
      </c>
      <c r="K17" s="6">
        <v>0.8</v>
      </c>
      <c r="L17" s="6">
        <f t="shared" si="2"/>
        <v>310</v>
      </c>
      <c r="M17" s="6">
        <f t="shared" si="3"/>
        <v>39050</v>
      </c>
      <c r="N17" s="6">
        <f t="shared" si="4"/>
        <v>2167</v>
      </c>
    </row>
    <row r="18" spans="2:14">
      <c r="B18" s="14">
        <v>39203</v>
      </c>
      <c r="C18" s="6" t="s">
        <v>31</v>
      </c>
      <c r="D18" s="6">
        <v>42120</v>
      </c>
      <c r="E18" s="6">
        <v>0.8</v>
      </c>
      <c r="F18" s="6">
        <f t="shared" si="0"/>
        <v>337</v>
      </c>
      <c r="G18" s="6">
        <f t="shared" si="1"/>
        <v>42457</v>
      </c>
      <c r="H18" s="6"/>
      <c r="I18" s="6"/>
      <c r="J18" s="6">
        <v>39910</v>
      </c>
      <c r="K18" s="6">
        <v>0.8</v>
      </c>
      <c r="L18" s="6">
        <f t="shared" si="2"/>
        <v>319</v>
      </c>
      <c r="M18" s="6">
        <f t="shared" si="3"/>
        <v>40229</v>
      </c>
      <c r="N18" s="6">
        <f t="shared" si="4"/>
        <v>2228</v>
      </c>
    </row>
    <row r="19" spans="2:14">
      <c r="B19" s="14">
        <v>39234</v>
      </c>
      <c r="C19" s="6"/>
      <c r="D19" s="6">
        <v>42120</v>
      </c>
      <c r="E19" s="6">
        <v>0.8</v>
      </c>
      <c r="F19" s="6">
        <f t="shared" si="0"/>
        <v>337</v>
      </c>
      <c r="G19" s="6">
        <f t="shared" si="1"/>
        <v>42457</v>
      </c>
      <c r="H19" s="6"/>
      <c r="I19" s="6"/>
      <c r="J19" s="6">
        <v>39910</v>
      </c>
      <c r="K19" s="6">
        <v>0.8</v>
      </c>
      <c r="L19" s="6">
        <f t="shared" si="2"/>
        <v>319</v>
      </c>
      <c r="M19" s="6">
        <f t="shared" si="3"/>
        <v>40229</v>
      </c>
      <c r="N19" s="6">
        <f t="shared" si="4"/>
        <v>2228</v>
      </c>
    </row>
    <row r="20" spans="2:14">
      <c r="B20" s="14">
        <v>39264</v>
      </c>
      <c r="C20" s="6"/>
      <c r="D20" s="6">
        <v>42120</v>
      </c>
      <c r="E20" s="6">
        <v>1.3</v>
      </c>
      <c r="F20" s="6">
        <f t="shared" si="0"/>
        <v>548</v>
      </c>
      <c r="G20" s="6">
        <f t="shared" si="1"/>
        <v>42668</v>
      </c>
      <c r="H20" s="6"/>
      <c r="I20" s="6"/>
      <c r="J20" s="6">
        <v>39910</v>
      </c>
      <c r="K20" s="6">
        <v>1.3</v>
      </c>
      <c r="L20" s="6">
        <f t="shared" si="2"/>
        <v>519</v>
      </c>
      <c r="M20" s="6">
        <f t="shared" si="3"/>
        <v>40429</v>
      </c>
      <c r="N20" s="6">
        <f t="shared" si="4"/>
        <v>2239</v>
      </c>
    </row>
    <row r="21" spans="2:14">
      <c r="B21" s="14">
        <v>39295</v>
      </c>
      <c r="C21" s="6"/>
      <c r="D21" s="6">
        <v>42120</v>
      </c>
      <c r="E21" s="6">
        <v>1.3</v>
      </c>
      <c r="F21" s="6">
        <f t="shared" si="0"/>
        <v>548</v>
      </c>
      <c r="G21" s="6">
        <f t="shared" si="1"/>
        <v>42668</v>
      </c>
      <c r="H21" s="6"/>
      <c r="I21" s="6"/>
      <c r="J21" s="6">
        <v>39910</v>
      </c>
      <c r="K21" s="6">
        <v>1.3</v>
      </c>
      <c r="L21" s="6">
        <f t="shared" si="2"/>
        <v>519</v>
      </c>
      <c r="M21" s="6">
        <f t="shared" si="3"/>
        <v>40429</v>
      </c>
      <c r="N21" s="6">
        <f t="shared" si="4"/>
        <v>2239</v>
      </c>
    </row>
    <row r="22" spans="2:14">
      <c r="B22" s="14">
        <v>39326</v>
      </c>
      <c r="C22" s="6"/>
      <c r="D22" s="6">
        <v>42120</v>
      </c>
      <c r="E22" s="6">
        <v>1.3</v>
      </c>
      <c r="F22" s="6">
        <f t="shared" si="0"/>
        <v>548</v>
      </c>
      <c r="G22" s="6">
        <f t="shared" si="1"/>
        <v>42668</v>
      </c>
      <c r="H22" s="6"/>
      <c r="I22" s="6"/>
      <c r="J22" s="6">
        <v>39910</v>
      </c>
      <c r="K22" s="6">
        <v>1.3</v>
      </c>
      <c r="L22" s="6">
        <f t="shared" si="2"/>
        <v>519</v>
      </c>
      <c r="M22" s="6">
        <f t="shared" si="3"/>
        <v>40429</v>
      </c>
      <c r="N22" s="6">
        <f t="shared" si="4"/>
        <v>2239</v>
      </c>
    </row>
    <row r="23" spans="2:14">
      <c r="B23" s="14">
        <v>39356</v>
      </c>
      <c r="C23" s="6"/>
      <c r="D23" s="6">
        <v>42120</v>
      </c>
      <c r="E23" s="6">
        <v>4.2</v>
      </c>
      <c r="F23" s="6">
        <f t="shared" si="0"/>
        <v>1769</v>
      </c>
      <c r="G23" s="6">
        <f t="shared" si="1"/>
        <v>43889</v>
      </c>
      <c r="H23" s="6"/>
      <c r="I23" s="6"/>
      <c r="J23" s="6">
        <v>39910</v>
      </c>
      <c r="K23" s="6">
        <v>4.2</v>
      </c>
      <c r="L23" s="6">
        <f t="shared" si="2"/>
        <v>1676</v>
      </c>
      <c r="M23" s="6">
        <f t="shared" si="3"/>
        <v>41586</v>
      </c>
      <c r="N23" s="6">
        <f t="shared" si="4"/>
        <v>2303</v>
      </c>
    </row>
    <row r="24" spans="2:14">
      <c r="B24" s="14">
        <v>39387</v>
      </c>
      <c r="C24" s="6"/>
      <c r="D24" s="6">
        <v>42120</v>
      </c>
      <c r="E24" s="6">
        <v>4.2</v>
      </c>
      <c r="F24" s="6">
        <f t="shared" si="0"/>
        <v>1769</v>
      </c>
      <c r="G24" s="6">
        <f t="shared" si="1"/>
        <v>43889</v>
      </c>
      <c r="H24" s="6"/>
      <c r="I24" s="6"/>
      <c r="J24" s="6">
        <v>39910</v>
      </c>
      <c r="K24" s="6">
        <v>4.2</v>
      </c>
      <c r="L24" s="6">
        <f t="shared" si="2"/>
        <v>1676</v>
      </c>
      <c r="M24" s="6">
        <f t="shared" si="3"/>
        <v>41586</v>
      </c>
      <c r="N24" s="6">
        <f t="shared" si="4"/>
        <v>2303</v>
      </c>
    </row>
    <row r="25" spans="2:14">
      <c r="B25" s="14">
        <v>39417</v>
      </c>
      <c r="C25" s="6"/>
      <c r="D25" s="6">
        <v>42120</v>
      </c>
      <c r="E25" s="6">
        <v>4.2</v>
      </c>
      <c r="F25" s="6">
        <f t="shared" si="0"/>
        <v>1769</v>
      </c>
      <c r="G25" s="6">
        <f t="shared" si="1"/>
        <v>43889</v>
      </c>
      <c r="H25" s="6"/>
      <c r="I25" s="6"/>
      <c r="J25" s="6">
        <v>39910</v>
      </c>
      <c r="K25" s="6">
        <v>4.2</v>
      </c>
      <c r="L25" s="6">
        <f t="shared" si="2"/>
        <v>1676</v>
      </c>
      <c r="M25" s="6">
        <f t="shared" si="3"/>
        <v>41586</v>
      </c>
      <c r="N25" s="6">
        <f t="shared" si="4"/>
        <v>2303</v>
      </c>
    </row>
    <row r="26" spans="2:14">
      <c r="B26" s="14">
        <v>39448</v>
      </c>
      <c r="C26" s="6"/>
      <c r="D26" s="6">
        <v>42120</v>
      </c>
      <c r="E26" s="6">
        <v>5.8</v>
      </c>
      <c r="F26" s="6">
        <f t="shared" si="0"/>
        <v>2443</v>
      </c>
      <c r="G26" s="6">
        <f t="shared" si="1"/>
        <v>44563</v>
      </c>
      <c r="H26" s="6"/>
      <c r="I26" s="6"/>
      <c r="J26" s="6">
        <v>39910</v>
      </c>
      <c r="K26" s="6">
        <v>5.8</v>
      </c>
      <c r="L26" s="6">
        <f t="shared" si="2"/>
        <v>2315</v>
      </c>
      <c r="M26" s="6">
        <f t="shared" si="3"/>
        <v>42225</v>
      </c>
      <c r="N26" s="6">
        <f t="shared" si="4"/>
        <v>2338</v>
      </c>
    </row>
    <row r="27" spans="2:14">
      <c r="B27" s="14">
        <v>39479</v>
      </c>
      <c r="C27" s="6"/>
      <c r="D27" s="6">
        <v>42120</v>
      </c>
      <c r="E27" s="6">
        <v>5.8</v>
      </c>
      <c r="F27" s="6">
        <f t="shared" si="0"/>
        <v>2443</v>
      </c>
      <c r="G27" s="6">
        <f t="shared" si="1"/>
        <v>44563</v>
      </c>
      <c r="H27" s="6"/>
      <c r="I27" s="6"/>
      <c r="J27" s="6">
        <v>39910</v>
      </c>
      <c r="K27" s="6">
        <v>5.8</v>
      </c>
      <c r="L27" s="6">
        <f t="shared" si="2"/>
        <v>2315</v>
      </c>
      <c r="M27" s="6">
        <f t="shared" si="3"/>
        <v>42225</v>
      </c>
      <c r="N27" s="6">
        <f t="shared" si="4"/>
        <v>2338</v>
      </c>
    </row>
    <row r="28" spans="2:14">
      <c r="B28" s="14">
        <v>39508</v>
      </c>
      <c r="C28" s="6"/>
      <c r="D28" s="6">
        <v>42120</v>
      </c>
      <c r="E28" s="6">
        <v>5.8</v>
      </c>
      <c r="F28" s="6">
        <f t="shared" si="0"/>
        <v>2443</v>
      </c>
      <c r="G28" s="6">
        <f t="shared" si="1"/>
        <v>44563</v>
      </c>
      <c r="H28" s="6"/>
      <c r="I28" s="6"/>
      <c r="J28" s="6">
        <v>39910</v>
      </c>
      <c r="K28" s="6">
        <v>5.8</v>
      </c>
      <c r="L28" s="6">
        <f t="shared" si="2"/>
        <v>2315</v>
      </c>
      <c r="M28" s="6">
        <f t="shared" si="3"/>
        <v>42225</v>
      </c>
      <c r="N28" s="6">
        <f t="shared" si="4"/>
        <v>2338</v>
      </c>
    </row>
    <row r="29" spans="2:14">
      <c r="B29" s="14">
        <v>39539</v>
      </c>
      <c r="C29" s="6"/>
      <c r="D29" s="6">
        <v>42120</v>
      </c>
      <c r="E29" s="6">
        <v>6.3</v>
      </c>
      <c r="F29" s="6">
        <f t="shared" si="0"/>
        <v>2654</v>
      </c>
      <c r="G29" s="6">
        <f t="shared" si="1"/>
        <v>44774</v>
      </c>
      <c r="H29" s="6"/>
      <c r="I29" s="6"/>
      <c r="J29" s="6">
        <v>39910</v>
      </c>
      <c r="K29" s="6">
        <v>6.3</v>
      </c>
      <c r="L29" s="6">
        <f t="shared" si="2"/>
        <v>2514</v>
      </c>
      <c r="M29" s="6">
        <f t="shared" si="3"/>
        <v>42424</v>
      </c>
      <c r="N29" s="6">
        <f t="shared" si="4"/>
        <v>2350</v>
      </c>
    </row>
    <row r="30" spans="2:14">
      <c r="B30" s="14">
        <v>39569</v>
      </c>
      <c r="C30" s="6" t="s">
        <v>31</v>
      </c>
      <c r="D30" s="6">
        <v>43390</v>
      </c>
      <c r="E30" s="6">
        <v>6.3</v>
      </c>
      <c r="F30" s="6">
        <f t="shared" si="0"/>
        <v>2734</v>
      </c>
      <c r="G30" s="6">
        <f t="shared" si="1"/>
        <v>46124</v>
      </c>
      <c r="H30" s="6"/>
      <c r="I30" s="6"/>
      <c r="J30" s="6">
        <v>41110</v>
      </c>
      <c r="K30" s="6">
        <v>6.3</v>
      </c>
      <c r="L30" s="6">
        <f t="shared" si="2"/>
        <v>2590</v>
      </c>
      <c r="M30" s="6">
        <f t="shared" si="3"/>
        <v>43700</v>
      </c>
      <c r="N30" s="6">
        <f t="shared" si="4"/>
        <v>2424</v>
      </c>
    </row>
    <row r="31" spans="2:14">
      <c r="B31" s="14">
        <v>39600</v>
      </c>
      <c r="C31" s="6"/>
      <c r="D31" s="6">
        <v>43390</v>
      </c>
      <c r="E31" s="6">
        <v>6.3</v>
      </c>
      <c r="F31" s="6">
        <f t="shared" si="0"/>
        <v>2734</v>
      </c>
      <c r="G31" s="6">
        <f t="shared" si="1"/>
        <v>46124</v>
      </c>
      <c r="H31" s="6"/>
      <c r="I31" s="6"/>
      <c r="J31" s="6">
        <v>41110</v>
      </c>
      <c r="K31" s="6">
        <v>6.3</v>
      </c>
      <c r="L31" s="6">
        <f t="shared" si="2"/>
        <v>2590</v>
      </c>
      <c r="M31" s="6">
        <f t="shared" si="3"/>
        <v>43700</v>
      </c>
      <c r="N31" s="6">
        <f t="shared" si="4"/>
        <v>2424</v>
      </c>
    </row>
    <row r="32" spans="2:14">
      <c r="B32" s="14">
        <v>39630</v>
      </c>
      <c r="C32" s="6"/>
      <c r="D32" s="6">
        <v>43390</v>
      </c>
      <c r="E32" s="6">
        <v>9.1999999999999993</v>
      </c>
      <c r="F32" s="6">
        <f t="shared" si="0"/>
        <v>3992</v>
      </c>
      <c r="G32" s="6">
        <f t="shared" si="1"/>
        <v>47382</v>
      </c>
      <c r="H32" s="6"/>
      <c r="I32" s="6"/>
      <c r="J32" s="6">
        <v>41110</v>
      </c>
      <c r="K32" s="6">
        <v>9.1999999999999993</v>
      </c>
      <c r="L32" s="6">
        <f t="shared" si="2"/>
        <v>3782</v>
      </c>
      <c r="M32" s="6">
        <f t="shared" si="3"/>
        <v>44892</v>
      </c>
      <c r="N32" s="6">
        <f t="shared" si="4"/>
        <v>2490</v>
      </c>
    </row>
    <row r="33" spans="2:14">
      <c r="B33" s="14">
        <v>39661</v>
      </c>
      <c r="C33" s="6"/>
      <c r="D33" s="6">
        <v>43390</v>
      </c>
      <c r="E33" s="6">
        <v>9.1999999999999993</v>
      </c>
      <c r="F33" s="6">
        <f t="shared" si="0"/>
        <v>3992</v>
      </c>
      <c r="G33" s="6">
        <f t="shared" si="1"/>
        <v>47382</v>
      </c>
      <c r="H33" s="6"/>
      <c r="I33" s="6"/>
      <c r="J33" s="6">
        <v>41110</v>
      </c>
      <c r="K33" s="6">
        <v>9.1999999999999993</v>
      </c>
      <c r="L33" s="6">
        <f t="shared" si="2"/>
        <v>3782</v>
      </c>
      <c r="M33" s="6">
        <f t="shared" si="3"/>
        <v>44892</v>
      </c>
      <c r="N33" s="6">
        <f t="shared" si="4"/>
        <v>2490</v>
      </c>
    </row>
    <row r="34" spans="2:14">
      <c r="B34" s="14">
        <v>39692</v>
      </c>
      <c r="C34" s="6"/>
      <c r="D34" s="6">
        <v>43390</v>
      </c>
      <c r="E34" s="6">
        <v>9.1999999999999993</v>
      </c>
      <c r="F34" s="6">
        <f t="shared" si="0"/>
        <v>3992</v>
      </c>
      <c r="G34" s="6">
        <f t="shared" si="1"/>
        <v>47382</v>
      </c>
      <c r="H34" s="6"/>
      <c r="I34" s="6"/>
      <c r="J34" s="6">
        <v>41110</v>
      </c>
      <c r="K34" s="6">
        <v>9.1999999999999993</v>
      </c>
      <c r="L34" s="6">
        <f t="shared" si="2"/>
        <v>3782</v>
      </c>
      <c r="M34" s="6">
        <f t="shared" si="3"/>
        <v>44892</v>
      </c>
      <c r="N34" s="6">
        <f t="shared" si="4"/>
        <v>2490</v>
      </c>
    </row>
    <row r="35" spans="2:14">
      <c r="B35" s="14">
        <v>39722</v>
      </c>
      <c r="C35" s="6"/>
      <c r="D35" s="6">
        <v>43390</v>
      </c>
      <c r="E35" s="6">
        <v>12.9</v>
      </c>
      <c r="F35" s="6">
        <f t="shared" si="0"/>
        <v>5597</v>
      </c>
      <c r="G35" s="6">
        <f t="shared" si="1"/>
        <v>48987</v>
      </c>
      <c r="H35" s="6"/>
      <c r="I35" s="6"/>
      <c r="J35" s="6">
        <v>41110</v>
      </c>
      <c r="K35" s="6">
        <v>12.9</v>
      </c>
      <c r="L35" s="6">
        <f t="shared" si="2"/>
        <v>5303</v>
      </c>
      <c r="M35" s="6">
        <f t="shared" si="3"/>
        <v>46413</v>
      </c>
      <c r="N35" s="6">
        <f t="shared" si="4"/>
        <v>2574</v>
      </c>
    </row>
    <row r="36" spans="2:14">
      <c r="B36" s="14">
        <v>39753</v>
      </c>
      <c r="C36" s="6"/>
      <c r="D36" s="6">
        <v>43390</v>
      </c>
      <c r="E36" s="6">
        <v>12.9</v>
      </c>
      <c r="F36" s="6">
        <f t="shared" si="0"/>
        <v>5597</v>
      </c>
      <c r="G36" s="6">
        <f t="shared" si="1"/>
        <v>48987</v>
      </c>
      <c r="H36" s="6"/>
      <c r="I36" s="6"/>
      <c r="J36" s="6">
        <v>41110</v>
      </c>
      <c r="K36" s="6">
        <v>12.9</v>
      </c>
      <c r="L36" s="6">
        <f t="shared" si="2"/>
        <v>5303</v>
      </c>
      <c r="M36" s="6">
        <f t="shared" si="3"/>
        <v>46413</v>
      </c>
      <c r="N36" s="6">
        <f t="shared" si="4"/>
        <v>2574</v>
      </c>
    </row>
    <row r="37" spans="2:14">
      <c r="B37" s="14">
        <v>39783</v>
      </c>
      <c r="C37" s="6"/>
      <c r="D37" s="6">
        <v>43390</v>
      </c>
      <c r="E37" s="6">
        <v>12.9</v>
      </c>
      <c r="F37" s="6">
        <f t="shared" si="0"/>
        <v>5597</v>
      </c>
      <c r="G37" s="6">
        <f t="shared" si="1"/>
        <v>48987</v>
      </c>
      <c r="H37" s="6"/>
      <c r="I37" s="6"/>
      <c r="J37" s="6">
        <v>41110</v>
      </c>
      <c r="K37" s="6">
        <v>12.9</v>
      </c>
      <c r="L37" s="6">
        <f t="shared" si="2"/>
        <v>5303</v>
      </c>
      <c r="M37" s="6">
        <f t="shared" si="3"/>
        <v>46413</v>
      </c>
      <c r="N37" s="6">
        <f t="shared" si="4"/>
        <v>2574</v>
      </c>
    </row>
    <row r="38" spans="2:14">
      <c r="G38" s="15"/>
      <c r="N38" s="15">
        <f>SUM(N14:N37)</f>
        <v>56103</v>
      </c>
    </row>
    <row r="39" spans="2:14" ht="15.75">
      <c r="B39" s="1" t="s">
        <v>1</v>
      </c>
    </row>
    <row r="40" spans="2:14">
      <c r="C40" t="s">
        <v>2</v>
      </c>
      <c r="N40" t="s">
        <v>32</v>
      </c>
    </row>
    <row r="41" spans="2:14">
      <c r="C41" t="s">
        <v>3</v>
      </c>
    </row>
    <row r="42" spans="2:14">
      <c r="B42" s="2"/>
      <c r="C42" s="3"/>
      <c r="D42" s="3"/>
      <c r="E42" s="3"/>
      <c r="F42" s="4"/>
      <c r="G42" s="5"/>
      <c r="H42" s="2"/>
      <c r="I42" s="3"/>
      <c r="J42" s="3"/>
      <c r="K42" s="3"/>
      <c r="L42" s="4"/>
      <c r="M42" s="4" t="s">
        <v>4</v>
      </c>
      <c r="N42" s="6"/>
    </row>
    <row r="43" spans="2:14">
      <c r="B43" s="6" t="s">
        <v>5</v>
      </c>
      <c r="C43" s="6" t="s">
        <v>6</v>
      </c>
      <c r="D43" s="6"/>
      <c r="E43" s="7" t="s">
        <v>7</v>
      </c>
      <c r="F43" s="6"/>
      <c r="G43" s="5"/>
      <c r="H43" s="8" t="s">
        <v>8</v>
      </c>
      <c r="I43" s="8"/>
      <c r="J43" s="8"/>
      <c r="K43" s="8"/>
      <c r="L43" s="8">
        <v>17650</v>
      </c>
      <c r="M43" s="9" t="s">
        <v>9</v>
      </c>
      <c r="N43" s="6">
        <v>2.1943999999999999</v>
      </c>
    </row>
    <row r="44" spans="2:14">
      <c r="B44" s="6"/>
      <c r="C44" s="6" t="s">
        <v>10</v>
      </c>
      <c r="D44" s="6"/>
      <c r="E44" s="7" t="s">
        <v>11</v>
      </c>
      <c r="F44" s="6"/>
      <c r="G44" s="5"/>
      <c r="H44" s="6" t="s">
        <v>12</v>
      </c>
      <c r="I44" s="6"/>
      <c r="J44" s="6"/>
      <c r="K44" s="6"/>
      <c r="L44" s="6">
        <v>38740</v>
      </c>
      <c r="M44" s="10">
        <v>0.78200000000000003</v>
      </c>
      <c r="N44" s="6">
        <v>2.3166000000000002</v>
      </c>
    </row>
    <row r="45" spans="2:14">
      <c r="B45" s="6"/>
      <c r="C45" s="6"/>
      <c r="D45" s="6"/>
      <c r="E45" s="7"/>
      <c r="F45" s="6"/>
      <c r="G45" s="5"/>
      <c r="H45" s="6" t="s">
        <v>13</v>
      </c>
      <c r="I45" s="6"/>
      <c r="J45" s="6"/>
      <c r="K45" s="6"/>
      <c r="L45" s="6">
        <v>40890</v>
      </c>
      <c r="M45" s="10"/>
      <c r="N45" s="6"/>
    </row>
    <row r="46" spans="2:14">
      <c r="B46" s="6" t="s">
        <v>14</v>
      </c>
      <c r="C46" s="6" t="s">
        <v>6</v>
      </c>
      <c r="D46" s="6"/>
      <c r="E46" s="7" t="s">
        <v>15</v>
      </c>
      <c r="F46" s="6"/>
      <c r="G46" s="5"/>
      <c r="H46" s="6" t="s">
        <v>16</v>
      </c>
      <c r="I46" s="6"/>
      <c r="J46" s="6"/>
      <c r="K46" s="6"/>
      <c r="L46" s="11" t="s">
        <v>17</v>
      </c>
      <c r="M46" s="6"/>
      <c r="N46" s="6"/>
    </row>
    <row r="47" spans="2:14">
      <c r="B47" s="6"/>
      <c r="C47" s="6" t="s">
        <v>10</v>
      </c>
      <c r="D47" s="6"/>
      <c r="E47" s="7" t="s">
        <v>18</v>
      </c>
      <c r="F47" s="6"/>
      <c r="G47" s="5"/>
      <c r="H47" s="6" t="s">
        <v>19</v>
      </c>
      <c r="I47" s="6"/>
      <c r="J47" s="6"/>
      <c r="K47" s="6"/>
      <c r="L47" s="7" t="s">
        <v>20</v>
      </c>
      <c r="M47" s="6"/>
      <c r="N47" s="6"/>
    </row>
    <row r="50" spans="2:14">
      <c r="B50" s="46" t="s">
        <v>21</v>
      </c>
      <c r="C50" s="46"/>
      <c r="D50" s="46"/>
      <c r="E50" s="46"/>
      <c r="F50" s="46"/>
      <c r="G50" s="46"/>
      <c r="H50" s="46" t="s">
        <v>22</v>
      </c>
      <c r="I50" s="46"/>
      <c r="J50" s="46"/>
      <c r="K50" s="46"/>
      <c r="L50" s="46"/>
      <c r="M50" s="46"/>
      <c r="N50" s="47" t="s">
        <v>23</v>
      </c>
    </row>
    <row r="51" spans="2:14">
      <c r="B51" s="12" t="s">
        <v>24</v>
      </c>
      <c r="C51" s="12" t="s">
        <v>25</v>
      </c>
      <c r="D51" s="12" t="s">
        <v>26</v>
      </c>
      <c r="E51" s="12" t="s">
        <v>27</v>
      </c>
      <c r="F51" s="12" t="s">
        <v>28</v>
      </c>
      <c r="G51" s="12" t="s">
        <v>29</v>
      </c>
      <c r="H51" s="12" t="s">
        <v>24</v>
      </c>
      <c r="I51" s="12" t="s">
        <v>25</v>
      </c>
      <c r="J51" s="12" t="s">
        <v>26</v>
      </c>
      <c r="K51" s="12" t="s">
        <v>27</v>
      </c>
      <c r="L51" s="12" t="s">
        <v>28</v>
      </c>
      <c r="M51" s="12" t="s">
        <v>30</v>
      </c>
      <c r="N51" s="47"/>
    </row>
    <row r="52" spans="2:14">
      <c r="B52" s="14">
        <v>39814</v>
      </c>
      <c r="C52" s="6"/>
      <c r="D52" s="6">
        <v>43390</v>
      </c>
      <c r="E52" s="6">
        <v>16.600000000000001</v>
      </c>
      <c r="F52" s="6">
        <f t="shared" ref="F52:F75" si="5">ROUND(((D52*E52)/100),0)</f>
        <v>7203</v>
      </c>
      <c r="G52" s="6">
        <f t="shared" ref="G52:G75" si="6">+D52+F52</f>
        <v>50593</v>
      </c>
      <c r="H52" s="6"/>
      <c r="I52" s="6"/>
      <c r="J52" s="6">
        <v>41110</v>
      </c>
      <c r="K52" s="6">
        <v>16.600000000000001</v>
      </c>
      <c r="L52" s="6">
        <f t="shared" ref="L52:L75" si="7">ROUND(((J52*K52)/100),0)</f>
        <v>6824</v>
      </c>
      <c r="M52" s="6">
        <f t="shared" ref="M52:M75" si="8">+J52+L52</f>
        <v>47934</v>
      </c>
      <c r="N52" s="6">
        <f t="shared" ref="N52:N75" si="9">+G52-M52</f>
        <v>2659</v>
      </c>
    </row>
    <row r="53" spans="2:14">
      <c r="B53" s="14">
        <v>39845</v>
      </c>
      <c r="C53" s="6"/>
      <c r="D53" s="6">
        <v>43390</v>
      </c>
      <c r="E53" s="6">
        <v>16.600000000000001</v>
      </c>
      <c r="F53" s="6">
        <f t="shared" si="5"/>
        <v>7203</v>
      </c>
      <c r="G53" s="6">
        <f t="shared" si="6"/>
        <v>50593</v>
      </c>
      <c r="H53" s="6"/>
      <c r="I53" s="6"/>
      <c r="J53" s="6">
        <v>41110</v>
      </c>
      <c r="K53" s="6">
        <v>16.600000000000001</v>
      </c>
      <c r="L53" s="6">
        <f t="shared" si="7"/>
        <v>6824</v>
      </c>
      <c r="M53" s="6">
        <f t="shared" si="8"/>
        <v>47934</v>
      </c>
      <c r="N53" s="6">
        <f t="shared" si="9"/>
        <v>2659</v>
      </c>
    </row>
    <row r="54" spans="2:14">
      <c r="B54" s="14">
        <v>39873</v>
      </c>
      <c r="C54" s="6"/>
      <c r="D54" s="6">
        <v>43390</v>
      </c>
      <c r="E54" s="6">
        <v>16.600000000000001</v>
      </c>
      <c r="F54" s="6">
        <f t="shared" si="5"/>
        <v>7203</v>
      </c>
      <c r="G54" s="6">
        <f t="shared" si="6"/>
        <v>50593</v>
      </c>
      <c r="H54" s="6"/>
      <c r="I54" s="6"/>
      <c r="J54" s="6">
        <v>41110</v>
      </c>
      <c r="K54" s="6">
        <v>16.600000000000001</v>
      </c>
      <c r="L54" s="6">
        <f t="shared" si="7"/>
        <v>6824</v>
      </c>
      <c r="M54" s="6">
        <f t="shared" si="8"/>
        <v>47934</v>
      </c>
      <c r="N54" s="6">
        <f t="shared" si="9"/>
        <v>2659</v>
      </c>
    </row>
    <row r="55" spans="2:14">
      <c r="B55" s="14">
        <v>39904</v>
      </c>
      <c r="C55" s="6"/>
      <c r="D55" s="6">
        <v>43390</v>
      </c>
      <c r="E55" s="6">
        <v>16.899999999999999</v>
      </c>
      <c r="F55" s="6">
        <f t="shared" si="5"/>
        <v>7333</v>
      </c>
      <c r="G55" s="6">
        <f t="shared" si="6"/>
        <v>50723</v>
      </c>
      <c r="H55" s="6"/>
      <c r="I55" s="6"/>
      <c r="J55" s="6">
        <v>41110</v>
      </c>
      <c r="K55" s="6">
        <v>16.899999999999999</v>
      </c>
      <c r="L55" s="6">
        <f t="shared" si="7"/>
        <v>6948</v>
      </c>
      <c r="M55" s="6">
        <f t="shared" si="8"/>
        <v>48058</v>
      </c>
      <c r="N55" s="6">
        <f t="shared" si="9"/>
        <v>2665</v>
      </c>
    </row>
    <row r="56" spans="2:14">
      <c r="B56" s="14">
        <v>39934</v>
      </c>
      <c r="C56" s="6" t="s">
        <v>33</v>
      </c>
      <c r="D56" s="6">
        <v>46050</v>
      </c>
      <c r="E56" s="6">
        <v>16.899999999999999</v>
      </c>
      <c r="F56" s="6">
        <f t="shared" si="5"/>
        <v>7782</v>
      </c>
      <c r="G56" s="6">
        <f t="shared" si="6"/>
        <v>53832</v>
      </c>
      <c r="H56" s="6"/>
      <c r="I56" s="6"/>
      <c r="J56" s="6">
        <v>43630</v>
      </c>
      <c r="K56" s="6">
        <v>16.899999999999999</v>
      </c>
      <c r="L56" s="6">
        <f t="shared" si="7"/>
        <v>7373</v>
      </c>
      <c r="M56" s="6">
        <f t="shared" si="8"/>
        <v>51003</v>
      </c>
      <c r="N56" s="6">
        <f t="shared" si="9"/>
        <v>2829</v>
      </c>
    </row>
    <row r="57" spans="2:14">
      <c r="B57" s="14">
        <v>39965</v>
      </c>
      <c r="C57" s="6"/>
      <c r="D57" s="6">
        <v>46050</v>
      </c>
      <c r="E57" s="6">
        <v>16.899999999999999</v>
      </c>
      <c r="F57" s="6">
        <f t="shared" si="5"/>
        <v>7782</v>
      </c>
      <c r="G57" s="6">
        <f t="shared" si="6"/>
        <v>53832</v>
      </c>
      <c r="H57" s="6"/>
      <c r="I57" s="6"/>
      <c r="J57" s="6">
        <v>43630</v>
      </c>
      <c r="K57" s="6">
        <v>16.899999999999999</v>
      </c>
      <c r="L57" s="6">
        <f t="shared" si="7"/>
        <v>7373</v>
      </c>
      <c r="M57" s="6">
        <f t="shared" si="8"/>
        <v>51003</v>
      </c>
      <c r="N57" s="6">
        <f t="shared" si="9"/>
        <v>2829</v>
      </c>
    </row>
    <row r="58" spans="2:14">
      <c r="B58" s="14">
        <v>39995</v>
      </c>
      <c r="C58" s="6"/>
      <c r="D58" s="6">
        <v>46050</v>
      </c>
      <c r="E58" s="6">
        <v>18.5</v>
      </c>
      <c r="F58" s="6">
        <f t="shared" si="5"/>
        <v>8519</v>
      </c>
      <c r="G58" s="6">
        <f t="shared" si="6"/>
        <v>54569</v>
      </c>
      <c r="H58" s="6"/>
      <c r="I58" s="6"/>
      <c r="J58" s="6">
        <v>43630</v>
      </c>
      <c r="K58" s="6">
        <v>18.5</v>
      </c>
      <c r="L58" s="6">
        <f t="shared" si="7"/>
        <v>8072</v>
      </c>
      <c r="M58" s="6">
        <f t="shared" si="8"/>
        <v>51702</v>
      </c>
      <c r="N58" s="6">
        <f t="shared" si="9"/>
        <v>2867</v>
      </c>
    </row>
    <row r="59" spans="2:14">
      <c r="B59" s="14">
        <v>40026</v>
      </c>
      <c r="C59" s="6"/>
      <c r="D59" s="6">
        <v>46050</v>
      </c>
      <c r="E59" s="6">
        <v>18.5</v>
      </c>
      <c r="F59" s="6">
        <f t="shared" si="5"/>
        <v>8519</v>
      </c>
      <c r="G59" s="6">
        <f t="shared" si="6"/>
        <v>54569</v>
      </c>
      <c r="H59" s="6"/>
      <c r="I59" s="6"/>
      <c r="J59" s="6">
        <v>43630</v>
      </c>
      <c r="K59" s="6">
        <v>18.5</v>
      </c>
      <c r="L59" s="6">
        <f t="shared" si="7"/>
        <v>8072</v>
      </c>
      <c r="M59" s="6">
        <f t="shared" si="8"/>
        <v>51702</v>
      </c>
      <c r="N59" s="6">
        <f t="shared" si="9"/>
        <v>2867</v>
      </c>
    </row>
    <row r="60" spans="2:14">
      <c r="B60" s="14">
        <v>40057</v>
      </c>
      <c r="C60" s="6"/>
      <c r="D60" s="6">
        <v>46050</v>
      </c>
      <c r="E60" s="6">
        <v>18.5</v>
      </c>
      <c r="F60" s="6">
        <f t="shared" si="5"/>
        <v>8519</v>
      </c>
      <c r="G60" s="6">
        <f t="shared" si="6"/>
        <v>54569</v>
      </c>
      <c r="I60" s="6"/>
      <c r="J60" s="6">
        <v>43630</v>
      </c>
      <c r="K60" s="6">
        <v>18.5</v>
      </c>
      <c r="L60" s="6">
        <f t="shared" si="7"/>
        <v>8072</v>
      </c>
      <c r="M60" s="6">
        <f t="shared" si="8"/>
        <v>51702</v>
      </c>
      <c r="N60" s="6">
        <f t="shared" si="9"/>
        <v>2867</v>
      </c>
    </row>
    <row r="61" spans="2:14">
      <c r="B61" s="14">
        <v>40087</v>
      </c>
      <c r="C61" s="6"/>
      <c r="D61" s="6">
        <v>46050</v>
      </c>
      <c r="E61" s="6">
        <v>25.3</v>
      </c>
      <c r="F61" s="6">
        <f t="shared" si="5"/>
        <v>11651</v>
      </c>
      <c r="G61" s="6">
        <f t="shared" si="6"/>
        <v>57701</v>
      </c>
      <c r="H61" s="6"/>
      <c r="I61" s="6"/>
      <c r="J61" s="6">
        <v>43630</v>
      </c>
      <c r="K61" s="6">
        <v>25.3</v>
      </c>
      <c r="L61" s="6">
        <f t="shared" si="7"/>
        <v>11038</v>
      </c>
      <c r="M61" s="6">
        <f t="shared" si="8"/>
        <v>54668</v>
      </c>
      <c r="N61" s="6">
        <f t="shared" si="9"/>
        <v>3033</v>
      </c>
    </row>
    <row r="62" spans="2:14">
      <c r="B62" s="14">
        <v>40118</v>
      </c>
      <c r="C62" s="6"/>
      <c r="D62" s="6">
        <v>46050</v>
      </c>
      <c r="E62" s="6">
        <v>25.3</v>
      </c>
      <c r="F62" s="6">
        <f t="shared" si="5"/>
        <v>11651</v>
      </c>
      <c r="G62" s="6">
        <f t="shared" si="6"/>
        <v>57701</v>
      </c>
      <c r="H62" s="6"/>
      <c r="I62" s="6"/>
      <c r="J62" s="6">
        <v>43630</v>
      </c>
      <c r="K62" s="6">
        <v>25.3</v>
      </c>
      <c r="L62" s="6">
        <f t="shared" si="7"/>
        <v>11038</v>
      </c>
      <c r="M62" s="6">
        <f t="shared" si="8"/>
        <v>54668</v>
      </c>
      <c r="N62" s="6">
        <f t="shared" si="9"/>
        <v>3033</v>
      </c>
    </row>
    <row r="63" spans="2:14">
      <c r="B63" s="14">
        <v>40148</v>
      </c>
      <c r="C63" s="6"/>
      <c r="D63" s="6">
        <v>46050</v>
      </c>
      <c r="E63" s="6">
        <v>25.3</v>
      </c>
      <c r="F63" s="6">
        <f t="shared" si="5"/>
        <v>11651</v>
      </c>
      <c r="G63" s="6">
        <f t="shared" si="6"/>
        <v>57701</v>
      </c>
      <c r="H63" s="6"/>
      <c r="I63" s="6"/>
      <c r="J63" s="6">
        <v>43630</v>
      </c>
      <c r="K63" s="6">
        <v>25.3</v>
      </c>
      <c r="L63" s="6">
        <f t="shared" si="7"/>
        <v>11038</v>
      </c>
      <c r="M63" s="6">
        <f t="shared" si="8"/>
        <v>54668</v>
      </c>
      <c r="N63" s="6">
        <f t="shared" si="9"/>
        <v>3033</v>
      </c>
    </row>
    <row r="64" spans="2:14">
      <c r="B64" s="14">
        <v>40179</v>
      </c>
      <c r="C64" s="6"/>
      <c r="D64" s="6">
        <v>46050</v>
      </c>
      <c r="E64" s="6">
        <v>30.9</v>
      </c>
      <c r="F64" s="6">
        <f t="shared" si="5"/>
        <v>14229</v>
      </c>
      <c r="G64" s="6">
        <f t="shared" si="6"/>
        <v>60279</v>
      </c>
      <c r="H64" s="6"/>
      <c r="I64" s="6"/>
      <c r="J64" s="6">
        <v>43630</v>
      </c>
      <c r="K64" s="6">
        <v>30.9</v>
      </c>
      <c r="L64" s="6">
        <f t="shared" si="7"/>
        <v>13482</v>
      </c>
      <c r="M64" s="6">
        <f t="shared" si="8"/>
        <v>57112</v>
      </c>
      <c r="N64" s="6">
        <f t="shared" si="9"/>
        <v>3167</v>
      </c>
    </row>
    <row r="65" spans="2:14">
      <c r="B65" s="14">
        <v>40210</v>
      </c>
      <c r="C65" s="6"/>
      <c r="D65" s="6">
        <v>46050</v>
      </c>
      <c r="E65" s="6">
        <v>30.9</v>
      </c>
      <c r="F65" s="6">
        <f t="shared" si="5"/>
        <v>14229</v>
      </c>
      <c r="G65" s="6">
        <f t="shared" si="6"/>
        <v>60279</v>
      </c>
      <c r="H65" s="6"/>
      <c r="I65" s="6"/>
      <c r="J65" s="6">
        <v>43630</v>
      </c>
      <c r="K65" s="6">
        <v>30.9</v>
      </c>
      <c r="L65" s="6">
        <f t="shared" si="7"/>
        <v>13482</v>
      </c>
      <c r="M65" s="6">
        <f t="shared" si="8"/>
        <v>57112</v>
      </c>
      <c r="N65" s="6">
        <f t="shared" si="9"/>
        <v>3167</v>
      </c>
    </row>
    <row r="66" spans="2:14">
      <c r="B66" s="14">
        <v>40238</v>
      </c>
      <c r="C66" s="6"/>
      <c r="D66" s="6">
        <v>46050</v>
      </c>
      <c r="E66" s="6">
        <v>30.9</v>
      </c>
      <c r="F66" s="6">
        <f t="shared" si="5"/>
        <v>14229</v>
      </c>
      <c r="G66" s="6">
        <f t="shared" si="6"/>
        <v>60279</v>
      </c>
      <c r="H66" s="6"/>
      <c r="I66" s="6"/>
      <c r="J66" s="6">
        <v>43630</v>
      </c>
      <c r="K66" s="6">
        <v>30.9</v>
      </c>
      <c r="L66" s="6">
        <f t="shared" si="7"/>
        <v>13482</v>
      </c>
      <c r="M66" s="6">
        <f t="shared" si="8"/>
        <v>57112</v>
      </c>
      <c r="N66" s="6">
        <f t="shared" si="9"/>
        <v>3167</v>
      </c>
    </row>
    <row r="67" spans="2:14">
      <c r="B67" s="14">
        <v>40269</v>
      </c>
      <c r="C67" s="6"/>
      <c r="D67" s="6">
        <v>46050</v>
      </c>
      <c r="E67" s="6">
        <v>34.799999999999997</v>
      </c>
      <c r="F67" s="6">
        <f t="shared" si="5"/>
        <v>16025</v>
      </c>
      <c r="G67" s="6">
        <f t="shared" si="6"/>
        <v>62075</v>
      </c>
      <c r="H67" s="6"/>
      <c r="I67" s="6"/>
      <c r="J67" s="6">
        <v>43630</v>
      </c>
      <c r="K67" s="6">
        <v>34.799999999999997</v>
      </c>
      <c r="L67" s="6">
        <f t="shared" si="7"/>
        <v>15183</v>
      </c>
      <c r="M67" s="6">
        <f t="shared" si="8"/>
        <v>58813</v>
      </c>
      <c r="N67" s="6">
        <f t="shared" si="9"/>
        <v>3262</v>
      </c>
    </row>
    <row r="68" spans="2:14">
      <c r="B68" s="14">
        <v>40299</v>
      </c>
      <c r="C68" s="6" t="s">
        <v>34</v>
      </c>
      <c r="D68" s="6">
        <v>48870</v>
      </c>
      <c r="E68" s="6">
        <v>34.799999999999997</v>
      </c>
      <c r="F68" s="6">
        <f t="shared" si="5"/>
        <v>17007</v>
      </c>
      <c r="G68" s="6">
        <f t="shared" si="6"/>
        <v>65877</v>
      </c>
      <c r="H68" s="6"/>
      <c r="I68" s="6"/>
      <c r="J68" s="6">
        <v>46290</v>
      </c>
      <c r="K68" s="6">
        <v>34.799999999999997</v>
      </c>
      <c r="L68" s="6">
        <f t="shared" si="7"/>
        <v>16109</v>
      </c>
      <c r="M68" s="6">
        <f t="shared" si="8"/>
        <v>62399</v>
      </c>
      <c r="N68" s="6">
        <f t="shared" si="9"/>
        <v>3478</v>
      </c>
    </row>
    <row r="69" spans="2:14">
      <c r="B69" s="14">
        <v>40330</v>
      </c>
      <c r="C69" s="6" t="s">
        <v>35</v>
      </c>
      <c r="D69" s="6">
        <v>48870</v>
      </c>
      <c r="E69" s="6">
        <v>34.799999999999997</v>
      </c>
      <c r="F69" s="6">
        <f t="shared" si="5"/>
        <v>17007</v>
      </c>
      <c r="G69" s="6">
        <f t="shared" si="6"/>
        <v>65877</v>
      </c>
      <c r="H69" s="6"/>
      <c r="I69" s="6"/>
      <c r="J69" s="6">
        <v>46290</v>
      </c>
      <c r="K69" s="6">
        <v>34.799999999999997</v>
      </c>
      <c r="L69" s="6">
        <f t="shared" si="7"/>
        <v>16109</v>
      </c>
      <c r="M69" s="6">
        <f t="shared" si="8"/>
        <v>62399</v>
      </c>
      <c r="N69" s="6">
        <f t="shared" si="9"/>
        <v>3478</v>
      </c>
    </row>
    <row r="70" spans="2:14">
      <c r="B70" s="14">
        <v>40360</v>
      </c>
      <c r="C70" s="6"/>
      <c r="D70" s="6">
        <v>48870</v>
      </c>
      <c r="E70" s="6">
        <v>35.1</v>
      </c>
      <c r="F70" s="6">
        <f t="shared" si="5"/>
        <v>17153</v>
      </c>
      <c r="G70" s="6">
        <f t="shared" si="6"/>
        <v>66023</v>
      </c>
      <c r="H70" s="6"/>
      <c r="I70" s="6"/>
      <c r="J70" s="6">
        <v>46290</v>
      </c>
      <c r="K70" s="6">
        <v>35.1</v>
      </c>
      <c r="L70" s="6">
        <f t="shared" si="7"/>
        <v>16248</v>
      </c>
      <c r="M70" s="6">
        <f t="shared" si="8"/>
        <v>62538</v>
      </c>
      <c r="N70" s="6">
        <f t="shared" si="9"/>
        <v>3485</v>
      </c>
    </row>
    <row r="71" spans="2:14">
      <c r="B71" s="14">
        <v>40391</v>
      </c>
      <c r="C71" s="6"/>
      <c r="D71" s="6">
        <v>48870</v>
      </c>
      <c r="E71" s="6">
        <v>35.1</v>
      </c>
      <c r="F71" s="6">
        <f t="shared" si="5"/>
        <v>17153</v>
      </c>
      <c r="G71" s="6">
        <f t="shared" si="6"/>
        <v>66023</v>
      </c>
      <c r="H71" s="6"/>
      <c r="I71" s="6"/>
      <c r="J71" s="6">
        <v>46290</v>
      </c>
      <c r="K71" s="6">
        <v>35.1</v>
      </c>
      <c r="L71" s="6">
        <f t="shared" si="7"/>
        <v>16248</v>
      </c>
      <c r="M71" s="6">
        <f t="shared" si="8"/>
        <v>62538</v>
      </c>
      <c r="N71" s="6">
        <f t="shared" si="9"/>
        <v>3485</v>
      </c>
    </row>
    <row r="72" spans="2:14">
      <c r="B72" s="14">
        <v>40422</v>
      </c>
      <c r="C72" s="6"/>
      <c r="D72" s="6">
        <v>48870</v>
      </c>
      <c r="E72" s="6">
        <v>35.1</v>
      </c>
      <c r="F72" s="6">
        <f t="shared" si="5"/>
        <v>17153</v>
      </c>
      <c r="G72" s="6">
        <f t="shared" si="6"/>
        <v>66023</v>
      </c>
      <c r="H72" s="6"/>
      <c r="I72" s="6"/>
      <c r="J72" s="6">
        <v>46290</v>
      </c>
      <c r="K72" s="6">
        <v>35.1</v>
      </c>
      <c r="L72" s="6">
        <f t="shared" si="7"/>
        <v>16248</v>
      </c>
      <c r="M72" s="6">
        <f t="shared" si="8"/>
        <v>62538</v>
      </c>
      <c r="N72" s="6">
        <f t="shared" si="9"/>
        <v>3485</v>
      </c>
    </row>
    <row r="73" spans="2:14">
      <c r="B73" s="14">
        <v>40452</v>
      </c>
      <c r="C73" s="6"/>
      <c r="D73" s="6">
        <v>48870</v>
      </c>
      <c r="E73" s="6">
        <v>39.799999999999997</v>
      </c>
      <c r="F73" s="6">
        <f t="shared" si="5"/>
        <v>19450</v>
      </c>
      <c r="G73" s="6">
        <f t="shared" si="6"/>
        <v>68320</v>
      </c>
      <c r="H73" s="6"/>
      <c r="I73" s="6"/>
      <c r="J73" s="6">
        <v>46290</v>
      </c>
      <c r="K73" s="6">
        <v>39.799999999999997</v>
      </c>
      <c r="L73" s="6">
        <f t="shared" si="7"/>
        <v>18423</v>
      </c>
      <c r="M73" s="6">
        <f t="shared" si="8"/>
        <v>64713</v>
      </c>
      <c r="N73" s="6">
        <f t="shared" si="9"/>
        <v>3607</v>
      </c>
    </row>
    <row r="74" spans="2:14">
      <c r="B74" s="14">
        <v>40483</v>
      </c>
      <c r="C74" s="6"/>
      <c r="D74" s="6">
        <v>48870</v>
      </c>
      <c r="E74" s="6">
        <v>39.799999999999997</v>
      </c>
      <c r="F74" s="6">
        <f t="shared" si="5"/>
        <v>19450</v>
      </c>
      <c r="G74" s="6">
        <f t="shared" si="6"/>
        <v>68320</v>
      </c>
      <c r="H74" s="6"/>
      <c r="I74" s="6"/>
      <c r="J74" s="6">
        <v>46290</v>
      </c>
      <c r="K74" s="6">
        <v>39.799999999999997</v>
      </c>
      <c r="L74" s="6">
        <f t="shared" si="7"/>
        <v>18423</v>
      </c>
      <c r="M74" s="6">
        <f t="shared" si="8"/>
        <v>64713</v>
      </c>
      <c r="N74" s="6">
        <f t="shared" si="9"/>
        <v>3607</v>
      </c>
    </row>
    <row r="75" spans="2:14">
      <c r="B75" s="14">
        <v>40513</v>
      </c>
      <c r="C75" s="6"/>
      <c r="D75" s="6">
        <v>48870</v>
      </c>
      <c r="E75" s="6">
        <v>39.799999999999997</v>
      </c>
      <c r="F75" s="6">
        <f t="shared" si="5"/>
        <v>19450</v>
      </c>
      <c r="G75" s="6">
        <f t="shared" si="6"/>
        <v>68320</v>
      </c>
      <c r="H75" s="6"/>
      <c r="I75" s="6"/>
      <c r="J75" s="6">
        <v>46290</v>
      </c>
      <c r="K75" s="6">
        <v>39.799999999999997</v>
      </c>
      <c r="L75" s="6">
        <f t="shared" si="7"/>
        <v>18423</v>
      </c>
      <c r="M75" s="6">
        <f t="shared" si="8"/>
        <v>64713</v>
      </c>
      <c r="N75" s="6">
        <f t="shared" si="9"/>
        <v>3607</v>
      </c>
    </row>
    <row r="76" spans="2:14">
      <c r="H76" s="6"/>
      <c r="N76" s="15">
        <f>SUM(N52:N75)+N38</f>
        <v>131098</v>
      </c>
    </row>
    <row r="77" spans="2:14" ht="15.75">
      <c r="B77" s="1" t="s">
        <v>1</v>
      </c>
      <c r="N77" t="s">
        <v>36</v>
      </c>
    </row>
    <row r="78" spans="2:14">
      <c r="C78" t="s">
        <v>2</v>
      </c>
    </row>
    <row r="79" spans="2:14">
      <c r="C79" t="s">
        <v>3</v>
      </c>
    </row>
    <row r="80" spans="2:14">
      <c r="B80" s="2"/>
      <c r="C80" s="3"/>
      <c r="D80" s="3"/>
      <c r="E80" s="3"/>
      <c r="F80" s="4"/>
      <c r="G80" s="5"/>
      <c r="H80" s="2"/>
      <c r="I80" s="3"/>
      <c r="J80" s="3"/>
      <c r="K80" s="3"/>
      <c r="L80" s="4"/>
      <c r="M80" s="4" t="s">
        <v>4</v>
      </c>
      <c r="N80" s="6"/>
    </row>
    <row r="81" spans="2:14">
      <c r="B81" s="6" t="s">
        <v>5</v>
      </c>
      <c r="C81" s="6" t="s">
        <v>6</v>
      </c>
      <c r="D81" s="6"/>
      <c r="E81" s="7" t="s">
        <v>7</v>
      </c>
      <c r="F81" s="6"/>
      <c r="G81" s="5"/>
      <c r="H81" s="8" t="s">
        <v>8</v>
      </c>
      <c r="I81" s="8"/>
      <c r="J81" s="8"/>
      <c r="K81" s="8"/>
      <c r="L81" s="8">
        <v>17650</v>
      </c>
      <c r="M81" s="9" t="s">
        <v>9</v>
      </c>
      <c r="N81" s="6">
        <v>2.1943999999999999</v>
      </c>
    </row>
    <row r="82" spans="2:14">
      <c r="B82" s="6"/>
      <c r="C82" s="6" t="s">
        <v>10</v>
      </c>
      <c r="D82" s="6"/>
      <c r="E82" s="7" t="s">
        <v>11</v>
      </c>
      <c r="F82" s="6"/>
      <c r="G82" s="5"/>
      <c r="H82" s="6" t="s">
        <v>12</v>
      </c>
      <c r="I82" s="6"/>
      <c r="J82" s="6"/>
      <c r="K82" s="6"/>
      <c r="L82" s="6">
        <v>38740</v>
      </c>
      <c r="M82" s="10">
        <v>0.78200000000000003</v>
      </c>
      <c r="N82" s="6">
        <v>2.3166000000000002</v>
      </c>
    </row>
    <row r="83" spans="2:14">
      <c r="B83" s="6"/>
      <c r="C83" s="6"/>
      <c r="D83" s="6"/>
      <c r="E83" s="7"/>
      <c r="F83" s="6"/>
      <c r="G83" s="5"/>
      <c r="H83" s="6" t="s">
        <v>13</v>
      </c>
      <c r="I83" s="6"/>
      <c r="J83" s="6"/>
      <c r="K83" s="6"/>
      <c r="L83" s="6">
        <v>40890</v>
      </c>
      <c r="M83" s="10"/>
      <c r="N83" s="6"/>
    </row>
    <row r="84" spans="2:14">
      <c r="B84" s="6" t="s">
        <v>14</v>
      </c>
      <c r="C84" s="6" t="s">
        <v>6</v>
      </c>
      <c r="D84" s="6"/>
      <c r="E84" s="7" t="s">
        <v>15</v>
      </c>
      <c r="F84" s="6"/>
      <c r="G84" s="5"/>
      <c r="H84" s="6" t="s">
        <v>16</v>
      </c>
      <c r="I84" s="6"/>
      <c r="J84" s="6"/>
      <c r="K84" s="6"/>
      <c r="L84" s="11" t="s">
        <v>17</v>
      </c>
      <c r="M84" s="6"/>
      <c r="N84" s="6"/>
    </row>
    <row r="85" spans="2:14">
      <c r="B85" s="6"/>
      <c r="C85" s="6" t="s">
        <v>10</v>
      </c>
      <c r="D85" s="6"/>
      <c r="E85" s="7" t="s">
        <v>18</v>
      </c>
      <c r="F85" s="6"/>
      <c r="G85" s="5"/>
      <c r="H85" s="6" t="s">
        <v>19</v>
      </c>
      <c r="I85" s="6"/>
      <c r="J85" s="6"/>
      <c r="K85" s="6"/>
      <c r="L85" s="7" t="s">
        <v>20</v>
      </c>
      <c r="M85" s="6"/>
      <c r="N85" s="6"/>
    </row>
    <row r="88" spans="2:14">
      <c r="B88" s="46" t="s">
        <v>21</v>
      </c>
      <c r="C88" s="46"/>
      <c r="D88" s="46"/>
      <c r="E88" s="46"/>
      <c r="F88" s="46"/>
      <c r="G88" s="46"/>
      <c r="H88" s="46" t="s">
        <v>22</v>
      </c>
      <c r="I88" s="46"/>
      <c r="J88" s="46"/>
      <c r="K88" s="46"/>
      <c r="L88" s="46"/>
      <c r="M88" s="46"/>
      <c r="N88" s="47" t="s">
        <v>23</v>
      </c>
    </row>
    <row r="89" spans="2:14">
      <c r="B89" s="12" t="s">
        <v>24</v>
      </c>
      <c r="C89" s="12" t="s">
        <v>25</v>
      </c>
      <c r="D89" s="12" t="s">
        <v>26</v>
      </c>
      <c r="E89" s="12" t="s">
        <v>27</v>
      </c>
      <c r="F89" s="12" t="s">
        <v>28</v>
      </c>
      <c r="G89" s="12" t="s">
        <v>29</v>
      </c>
      <c r="H89" s="12" t="s">
        <v>24</v>
      </c>
      <c r="I89" s="12" t="s">
        <v>25</v>
      </c>
      <c r="J89" s="12" t="s">
        <v>26</v>
      </c>
      <c r="K89" s="12" t="s">
        <v>27</v>
      </c>
      <c r="L89" s="12" t="s">
        <v>28</v>
      </c>
      <c r="M89" s="12" t="s">
        <v>30</v>
      </c>
      <c r="N89" s="47"/>
    </row>
    <row r="90" spans="2:14">
      <c r="B90" s="14">
        <v>40544</v>
      </c>
      <c r="C90" s="6"/>
      <c r="D90" s="6">
        <v>48870</v>
      </c>
      <c r="E90" s="16">
        <v>43</v>
      </c>
      <c r="F90" s="6">
        <f t="shared" ref="F90:F113" si="10">ROUND(((D90*E90)/100),0)</f>
        <v>21014</v>
      </c>
      <c r="G90" s="6">
        <f t="shared" ref="G90:G113" si="11">+D90+F90</f>
        <v>69884</v>
      </c>
      <c r="H90" s="6"/>
      <c r="I90" s="6"/>
      <c r="J90" s="6">
        <v>46290</v>
      </c>
      <c r="K90" s="16">
        <v>43</v>
      </c>
      <c r="L90" s="6">
        <f t="shared" ref="L90:L113" si="12">ROUND(((J90*K90)/100),0)</f>
        <v>19905</v>
      </c>
      <c r="M90" s="6">
        <f t="shared" ref="M90:M113" si="13">+J90+L90</f>
        <v>66195</v>
      </c>
      <c r="N90" s="6">
        <f t="shared" ref="N90:N113" si="14">+G90-M90</f>
        <v>3689</v>
      </c>
    </row>
    <row r="91" spans="2:14">
      <c r="B91" s="14">
        <v>40575</v>
      </c>
      <c r="C91" s="6"/>
      <c r="D91" s="6">
        <v>48870</v>
      </c>
      <c r="E91" s="16">
        <v>43</v>
      </c>
      <c r="F91" s="6">
        <f t="shared" si="10"/>
        <v>21014</v>
      </c>
      <c r="G91" s="6">
        <f t="shared" si="11"/>
        <v>69884</v>
      </c>
      <c r="H91" s="6"/>
      <c r="I91" s="6"/>
      <c r="J91" s="6">
        <v>46290</v>
      </c>
      <c r="K91" s="16">
        <v>43</v>
      </c>
      <c r="L91" s="6">
        <f t="shared" si="12"/>
        <v>19905</v>
      </c>
      <c r="M91" s="6">
        <f t="shared" si="13"/>
        <v>66195</v>
      </c>
      <c r="N91" s="6">
        <f t="shared" si="14"/>
        <v>3689</v>
      </c>
    </row>
    <row r="92" spans="2:14">
      <c r="B92" s="14">
        <v>40603</v>
      </c>
      <c r="C92" s="6"/>
      <c r="D92" s="6">
        <v>48870</v>
      </c>
      <c r="E92" s="16">
        <v>43</v>
      </c>
      <c r="F92" s="6">
        <f t="shared" si="10"/>
        <v>21014</v>
      </c>
      <c r="G92" s="6">
        <f t="shared" si="11"/>
        <v>69884</v>
      </c>
      <c r="H92" s="6"/>
      <c r="I92" s="6"/>
      <c r="J92" s="6">
        <v>46290</v>
      </c>
      <c r="K92" s="16">
        <v>43</v>
      </c>
      <c r="L92" s="6">
        <f t="shared" si="12"/>
        <v>19905</v>
      </c>
      <c r="M92" s="6">
        <f t="shared" si="13"/>
        <v>66195</v>
      </c>
      <c r="N92" s="6">
        <f t="shared" si="14"/>
        <v>3689</v>
      </c>
    </row>
    <row r="93" spans="2:14">
      <c r="B93" s="14">
        <v>40634</v>
      </c>
      <c r="C93" s="6"/>
      <c r="D93" s="6">
        <v>48870</v>
      </c>
      <c r="E93" s="16">
        <v>47.2</v>
      </c>
      <c r="F93" s="6">
        <f t="shared" si="10"/>
        <v>23067</v>
      </c>
      <c r="G93" s="6">
        <f t="shared" si="11"/>
        <v>71937</v>
      </c>
      <c r="H93" s="6"/>
      <c r="I93" s="6"/>
      <c r="J93" s="6">
        <v>46290</v>
      </c>
      <c r="K93" s="16">
        <v>47.2</v>
      </c>
      <c r="L93" s="6">
        <f t="shared" si="12"/>
        <v>21849</v>
      </c>
      <c r="M93" s="6">
        <f t="shared" si="13"/>
        <v>68139</v>
      </c>
      <c r="N93" s="6">
        <f t="shared" si="14"/>
        <v>3798</v>
      </c>
    </row>
    <row r="94" spans="2:14">
      <c r="B94" s="14">
        <v>40664</v>
      </c>
      <c r="C94" s="6" t="s">
        <v>31</v>
      </c>
      <c r="D94" s="6">
        <v>50340</v>
      </c>
      <c r="E94" s="16">
        <v>47.2</v>
      </c>
      <c r="F94" s="6">
        <f t="shared" si="10"/>
        <v>23760</v>
      </c>
      <c r="G94" s="6">
        <f t="shared" si="11"/>
        <v>74100</v>
      </c>
      <c r="H94" s="6"/>
      <c r="I94" s="6"/>
      <c r="J94" s="6">
        <v>47680</v>
      </c>
      <c r="K94" s="16">
        <v>47.2</v>
      </c>
      <c r="L94" s="6">
        <f t="shared" si="12"/>
        <v>22505</v>
      </c>
      <c r="M94" s="6">
        <f t="shared" si="13"/>
        <v>70185</v>
      </c>
      <c r="N94" s="6">
        <f t="shared" si="14"/>
        <v>3915</v>
      </c>
    </row>
    <row r="95" spans="2:14">
      <c r="B95" s="14">
        <v>40695</v>
      </c>
      <c r="C95" s="6"/>
      <c r="D95" s="6">
        <v>50340</v>
      </c>
      <c r="E95" s="16">
        <v>47.2</v>
      </c>
      <c r="F95" s="6">
        <f t="shared" si="10"/>
        <v>23760</v>
      </c>
      <c r="G95" s="6">
        <f t="shared" si="11"/>
        <v>74100</v>
      </c>
      <c r="H95" s="6"/>
      <c r="I95" s="6"/>
      <c r="J95" s="6">
        <v>47680</v>
      </c>
      <c r="K95" s="16">
        <v>47.2</v>
      </c>
      <c r="L95" s="6">
        <f t="shared" si="12"/>
        <v>22505</v>
      </c>
      <c r="M95" s="6">
        <f t="shared" si="13"/>
        <v>70185</v>
      </c>
      <c r="N95" s="6">
        <f t="shared" si="14"/>
        <v>3915</v>
      </c>
    </row>
    <row r="96" spans="2:14">
      <c r="B96" s="14">
        <v>40725</v>
      </c>
      <c r="C96" s="6"/>
      <c r="D96" s="6">
        <v>50340</v>
      </c>
      <c r="E96" s="16">
        <v>47.2</v>
      </c>
      <c r="F96" s="6">
        <f t="shared" si="10"/>
        <v>23760</v>
      </c>
      <c r="G96" s="6">
        <f t="shared" si="11"/>
        <v>74100</v>
      </c>
      <c r="H96" s="6"/>
      <c r="I96" s="6"/>
      <c r="J96" s="6">
        <v>47680</v>
      </c>
      <c r="K96" s="16">
        <v>47.2</v>
      </c>
      <c r="L96" s="6">
        <f t="shared" si="12"/>
        <v>22505</v>
      </c>
      <c r="M96" s="6">
        <f t="shared" si="13"/>
        <v>70185</v>
      </c>
      <c r="N96" s="6">
        <f t="shared" si="14"/>
        <v>3915</v>
      </c>
    </row>
    <row r="97" spans="2:14">
      <c r="B97" s="14">
        <v>40756</v>
      </c>
      <c r="C97" s="6"/>
      <c r="D97" s="6">
        <v>50340</v>
      </c>
      <c r="E97" s="16">
        <v>47.2</v>
      </c>
      <c r="F97" s="6">
        <f t="shared" si="10"/>
        <v>23760</v>
      </c>
      <c r="G97" s="6">
        <f t="shared" si="11"/>
        <v>74100</v>
      </c>
      <c r="H97" s="6"/>
      <c r="I97" s="6"/>
      <c r="J97" s="6">
        <v>47680</v>
      </c>
      <c r="K97" s="16">
        <v>47.2</v>
      </c>
      <c r="L97" s="6">
        <f t="shared" si="12"/>
        <v>22505</v>
      </c>
      <c r="M97" s="6">
        <f t="shared" si="13"/>
        <v>70185</v>
      </c>
      <c r="N97" s="6">
        <f t="shared" si="14"/>
        <v>3915</v>
      </c>
    </row>
    <row r="98" spans="2:14">
      <c r="B98" s="14">
        <v>40787</v>
      </c>
      <c r="C98" s="6"/>
      <c r="D98" s="6">
        <v>50340</v>
      </c>
      <c r="E98" s="16">
        <v>47.2</v>
      </c>
      <c r="F98" s="6">
        <f t="shared" si="10"/>
        <v>23760</v>
      </c>
      <c r="G98" s="6">
        <f t="shared" si="11"/>
        <v>74100</v>
      </c>
      <c r="H98" s="6"/>
      <c r="I98" s="6"/>
      <c r="J98" s="6">
        <v>47680</v>
      </c>
      <c r="K98" s="16">
        <v>47.2</v>
      </c>
      <c r="L98" s="6">
        <f t="shared" si="12"/>
        <v>22505</v>
      </c>
      <c r="M98" s="6">
        <f t="shared" si="13"/>
        <v>70185</v>
      </c>
      <c r="N98" s="6">
        <f t="shared" si="14"/>
        <v>3915</v>
      </c>
    </row>
    <row r="99" spans="2:14">
      <c r="B99" s="14">
        <v>40817</v>
      </c>
      <c r="C99" s="6"/>
      <c r="D99" s="6">
        <v>50340</v>
      </c>
      <c r="E99" s="16">
        <v>52</v>
      </c>
      <c r="F99" s="6">
        <f t="shared" si="10"/>
        <v>26177</v>
      </c>
      <c r="G99" s="6">
        <f t="shared" si="11"/>
        <v>76517</v>
      </c>
      <c r="H99" s="6"/>
      <c r="I99" s="6"/>
      <c r="J99" s="6">
        <v>47680</v>
      </c>
      <c r="K99" s="16">
        <v>52</v>
      </c>
      <c r="L99" s="6">
        <f t="shared" si="12"/>
        <v>24794</v>
      </c>
      <c r="M99" s="6">
        <f t="shared" si="13"/>
        <v>72474</v>
      </c>
      <c r="N99" s="6">
        <f t="shared" si="14"/>
        <v>4043</v>
      </c>
    </row>
    <row r="100" spans="2:14">
      <c r="B100" s="14">
        <v>40848</v>
      </c>
      <c r="C100" s="6"/>
      <c r="D100" s="6">
        <v>50340</v>
      </c>
      <c r="E100" s="16">
        <v>52</v>
      </c>
      <c r="F100" s="6">
        <f t="shared" si="10"/>
        <v>26177</v>
      </c>
      <c r="G100" s="6">
        <f t="shared" si="11"/>
        <v>76517</v>
      </c>
      <c r="H100" s="6"/>
      <c r="I100" s="6"/>
      <c r="J100" s="6">
        <v>47680</v>
      </c>
      <c r="K100" s="16">
        <v>52</v>
      </c>
      <c r="L100" s="6">
        <f t="shared" si="12"/>
        <v>24794</v>
      </c>
      <c r="M100" s="6">
        <f t="shared" si="13"/>
        <v>72474</v>
      </c>
      <c r="N100" s="6">
        <f t="shared" si="14"/>
        <v>4043</v>
      </c>
    </row>
    <row r="101" spans="2:14">
      <c r="B101" s="14">
        <v>40878</v>
      </c>
      <c r="C101" s="6"/>
      <c r="D101" s="6">
        <v>50340</v>
      </c>
      <c r="E101" s="16">
        <v>52</v>
      </c>
      <c r="F101" s="6">
        <f t="shared" si="10"/>
        <v>26177</v>
      </c>
      <c r="G101" s="6">
        <f t="shared" si="11"/>
        <v>76517</v>
      </c>
      <c r="H101" s="6"/>
      <c r="I101" s="6"/>
      <c r="J101" s="6">
        <v>47680</v>
      </c>
      <c r="K101" s="16">
        <v>52</v>
      </c>
      <c r="L101" s="6">
        <f t="shared" si="12"/>
        <v>24794</v>
      </c>
      <c r="M101" s="6">
        <f t="shared" si="13"/>
        <v>72474</v>
      </c>
      <c r="N101" s="6">
        <f t="shared" si="14"/>
        <v>4043</v>
      </c>
    </row>
    <row r="102" spans="2:14">
      <c r="B102" s="14">
        <v>40909</v>
      </c>
      <c r="C102" s="6"/>
      <c r="D102" s="6">
        <v>50340</v>
      </c>
      <c r="E102" s="16">
        <v>52</v>
      </c>
      <c r="F102" s="6">
        <f t="shared" si="10"/>
        <v>26177</v>
      </c>
      <c r="G102" s="6">
        <f t="shared" si="11"/>
        <v>76517</v>
      </c>
      <c r="H102" s="6"/>
      <c r="I102" s="6"/>
      <c r="J102" s="6">
        <v>47680</v>
      </c>
      <c r="K102" s="16">
        <v>52</v>
      </c>
      <c r="L102" s="6">
        <f t="shared" si="12"/>
        <v>24794</v>
      </c>
      <c r="M102" s="6">
        <f t="shared" si="13"/>
        <v>72474</v>
      </c>
      <c r="N102" s="6">
        <f t="shared" si="14"/>
        <v>4043</v>
      </c>
    </row>
    <row r="103" spans="2:14">
      <c r="B103" s="14">
        <v>40940</v>
      </c>
      <c r="C103" s="6"/>
      <c r="D103" s="6">
        <v>50340</v>
      </c>
      <c r="E103" s="16">
        <v>52</v>
      </c>
      <c r="F103" s="6">
        <f t="shared" si="10"/>
        <v>26177</v>
      </c>
      <c r="G103" s="6">
        <f t="shared" si="11"/>
        <v>76517</v>
      </c>
      <c r="H103" s="6"/>
      <c r="I103" s="6"/>
      <c r="J103" s="6">
        <v>47680</v>
      </c>
      <c r="K103" s="16">
        <v>52</v>
      </c>
      <c r="L103" s="6">
        <f t="shared" si="12"/>
        <v>24794</v>
      </c>
      <c r="M103" s="6">
        <f t="shared" si="13"/>
        <v>72474</v>
      </c>
      <c r="N103" s="6">
        <f t="shared" si="14"/>
        <v>4043</v>
      </c>
    </row>
    <row r="104" spans="2:14">
      <c r="B104" s="14">
        <v>40969</v>
      </c>
      <c r="C104" s="6"/>
      <c r="D104" s="6">
        <v>50340</v>
      </c>
      <c r="E104" s="16">
        <v>52</v>
      </c>
      <c r="F104" s="6">
        <f t="shared" si="10"/>
        <v>26177</v>
      </c>
      <c r="G104" s="6">
        <f t="shared" si="11"/>
        <v>76517</v>
      </c>
      <c r="H104" s="6"/>
      <c r="I104" s="6"/>
      <c r="J104" s="6">
        <v>47680</v>
      </c>
      <c r="K104" s="16">
        <v>52</v>
      </c>
      <c r="L104" s="6">
        <f t="shared" si="12"/>
        <v>24794</v>
      </c>
      <c r="M104" s="6">
        <f t="shared" si="13"/>
        <v>72474</v>
      </c>
      <c r="N104" s="6">
        <f t="shared" si="14"/>
        <v>4043</v>
      </c>
    </row>
    <row r="105" spans="2:14">
      <c r="B105" s="14">
        <v>41000</v>
      </c>
      <c r="C105" s="6"/>
      <c r="D105" s="6">
        <v>50340</v>
      </c>
      <c r="E105" s="16">
        <v>56.7</v>
      </c>
      <c r="F105" s="6">
        <f t="shared" si="10"/>
        <v>28543</v>
      </c>
      <c r="G105" s="6">
        <f t="shared" si="11"/>
        <v>78883</v>
      </c>
      <c r="H105" s="6"/>
      <c r="I105" s="6"/>
      <c r="J105" s="6">
        <v>47680</v>
      </c>
      <c r="K105" s="16">
        <v>56.7</v>
      </c>
      <c r="L105" s="6">
        <f t="shared" si="12"/>
        <v>27035</v>
      </c>
      <c r="M105" s="6">
        <f t="shared" si="13"/>
        <v>74715</v>
      </c>
      <c r="N105" s="6">
        <f t="shared" si="14"/>
        <v>4168</v>
      </c>
    </row>
    <row r="106" spans="2:14">
      <c r="B106" s="14">
        <v>41030</v>
      </c>
      <c r="C106" s="6" t="s">
        <v>31</v>
      </c>
      <c r="D106" s="6">
        <v>51850</v>
      </c>
      <c r="E106" s="16">
        <v>56.7</v>
      </c>
      <c r="F106" s="6">
        <f t="shared" si="10"/>
        <v>29399</v>
      </c>
      <c r="G106" s="6">
        <f t="shared" si="11"/>
        <v>81249</v>
      </c>
      <c r="H106" s="6"/>
      <c r="I106" s="6"/>
      <c r="J106" s="6">
        <v>49110</v>
      </c>
      <c r="K106" s="16">
        <v>56.7</v>
      </c>
      <c r="L106" s="6">
        <f t="shared" si="12"/>
        <v>27845</v>
      </c>
      <c r="M106" s="6">
        <f t="shared" si="13"/>
        <v>76955</v>
      </c>
      <c r="N106" s="6">
        <f t="shared" si="14"/>
        <v>4294</v>
      </c>
    </row>
    <row r="107" spans="2:14">
      <c r="B107" s="14">
        <v>41061</v>
      </c>
      <c r="C107" s="6"/>
      <c r="D107" s="6">
        <v>51850</v>
      </c>
      <c r="E107" s="16">
        <v>56.7</v>
      </c>
      <c r="F107" s="6">
        <f t="shared" si="10"/>
        <v>29399</v>
      </c>
      <c r="G107" s="6">
        <f t="shared" si="11"/>
        <v>81249</v>
      </c>
      <c r="H107" s="6"/>
      <c r="I107" s="6"/>
      <c r="J107" s="6">
        <v>49110</v>
      </c>
      <c r="K107" s="16">
        <v>56.7</v>
      </c>
      <c r="L107" s="6">
        <f t="shared" si="12"/>
        <v>27845</v>
      </c>
      <c r="M107" s="6">
        <f t="shared" si="13"/>
        <v>76955</v>
      </c>
      <c r="N107" s="6">
        <f t="shared" si="14"/>
        <v>4294</v>
      </c>
    </row>
    <row r="108" spans="2:14">
      <c r="B108" s="14">
        <v>41091</v>
      </c>
      <c r="C108" s="6"/>
      <c r="D108" s="6">
        <v>51850</v>
      </c>
      <c r="E108" s="16">
        <v>61.5</v>
      </c>
      <c r="F108" s="6">
        <f t="shared" si="10"/>
        <v>31888</v>
      </c>
      <c r="G108" s="6">
        <f t="shared" si="11"/>
        <v>83738</v>
      </c>
      <c r="H108" s="6"/>
      <c r="I108" s="6"/>
      <c r="J108" s="6">
        <v>49110</v>
      </c>
      <c r="K108" s="16">
        <v>61.5</v>
      </c>
      <c r="L108" s="6">
        <f t="shared" si="12"/>
        <v>30203</v>
      </c>
      <c r="M108" s="6">
        <f t="shared" si="13"/>
        <v>79313</v>
      </c>
      <c r="N108" s="6">
        <f t="shared" si="14"/>
        <v>4425</v>
      </c>
    </row>
    <row r="109" spans="2:14">
      <c r="B109" s="14">
        <v>41122</v>
      </c>
      <c r="C109" s="6"/>
      <c r="D109" s="6">
        <v>51850</v>
      </c>
      <c r="E109" s="16">
        <v>61.5</v>
      </c>
      <c r="F109" s="6">
        <f t="shared" si="10"/>
        <v>31888</v>
      </c>
      <c r="G109" s="6">
        <f t="shared" si="11"/>
        <v>83738</v>
      </c>
      <c r="H109" s="6"/>
      <c r="I109" s="6"/>
      <c r="J109" s="6">
        <v>49110</v>
      </c>
      <c r="K109" s="16">
        <v>61.5</v>
      </c>
      <c r="L109" s="6">
        <f t="shared" si="12"/>
        <v>30203</v>
      </c>
      <c r="M109" s="6">
        <f t="shared" si="13"/>
        <v>79313</v>
      </c>
      <c r="N109" s="6">
        <f t="shared" si="14"/>
        <v>4425</v>
      </c>
    </row>
    <row r="110" spans="2:14">
      <c r="B110" s="14">
        <v>41153</v>
      </c>
      <c r="C110" s="6"/>
      <c r="D110" s="6">
        <v>51850</v>
      </c>
      <c r="E110" s="16">
        <v>61.5</v>
      </c>
      <c r="F110" s="6">
        <f t="shared" si="10"/>
        <v>31888</v>
      </c>
      <c r="G110" s="6">
        <f t="shared" si="11"/>
        <v>83738</v>
      </c>
      <c r="H110" s="6"/>
      <c r="I110" s="6"/>
      <c r="J110" s="6">
        <v>49110</v>
      </c>
      <c r="K110" s="16">
        <v>61.5</v>
      </c>
      <c r="L110" s="6">
        <f t="shared" si="12"/>
        <v>30203</v>
      </c>
      <c r="M110" s="6">
        <f t="shared" si="13"/>
        <v>79313</v>
      </c>
      <c r="N110" s="6">
        <f t="shared" si="14"/>
        <v>4425</v>
      </c>
    </row>
    <row r="111" spans="2:14">
      <c r="B111" s="14">
        <v>41183</v>
      </c>
      <c r="C111" s="6"/>
      <c r="D111" s="6">
        <v>51850</v>
      </c>
      <c r="E111" s="16">
        <v>67.3</v>
      </c>
      <c r="F111" s="6">
        <f t="shared" si="10"/>
        <v>34895</v>
      </c>
      <c r="G111" s="6">
        <f t="shared" si="11"/>
        <v>86745</v>
      </c>
      <c r="H111" s="6"/>
      <c r="I111" s="6"/>
      <c r="J111" s="6">
        <v>49110</v>
      </c>
      <c r="K111" s="16">
        <v>67.3</v>
      </c>
      <c r="L111" s="6">
        <f t="shared" si="12"/>
        <v>33051</v>
      </c>
      <c r="M111" s="6">
        <f t="shared" si="13"/>
        <v>82161</v>
      </c>
      <c r="N111" s="6">
        <f t="shared" si="14"/>
        <v>4584</v>
      </c>
    </row>
    <row r="112" spans="2:14">
      <c r="B112" s="14">
        <v>41214</v>
      </c>
      <c r="C112" s="6"/>
      <c r="D112" s="6">
        <v>51850</v>
      </c>
      <c r="E112" s="16">
        <v>67.3</v>
      </c>
      <c r="F112" s="6">
        <f t="shared" si="10"/>
        <v>34895</v>
      </c>
      <c r="G112" s="6">
        <f t="shared" si="11"/>
        <v>86745</v>
      </c>
      <c r="H112" s="6"/>
      <c r="I112" s="6"/>
      <c r="J112" s="6">
        <v>49110</v>
      </c>
      <c r="K112" s="16">
        <v>67.3</v>
      </c>
      <c r="L112" s="6">
        <f t="shared" si="12"/>
        <v>33051</v>
      </c>
      <c r="M112" s="6">
        <f t="shared" si="13"/>
        <v>82161</v>
      </c>
      <c r="N112" s="6">
        <f t="shared" si="14"/>
        <v>4584</v>
      </c>
    </row>
    <row r="113" spans="2:14">
      <c r="B113" s="14">
        <v>41244</v>
      </c>
      <c r="C113" s="6"/>
      <c r="D113" s="6">
        <v>51850</v>
      </c>
      <c r="E113" s="16">
        <v>67.3</v>
      </c>
      <c r="F113" s="6">
        <f t="shared" si="10"/>
        <v>34895</v>
      </c>
      <c r="G113" s="6">
        <f t="shared" si="11"/>
        <v>86745</v>
      </c>
      <c r="H113" s="6"/>
      <c r="I113" s="6"/>
      <c r="J113" s="6">
        <v>49110</v>
      </c>
      <c r="K113" s="16">
        <v>67.3</v>
      </c>
      <c r="L113" s="6">
        <f t="shared" si="12"/>
        <v>33051</v>
      </c>
      <c r="M113" s="6">
        <f t="shared" si="13"/>
        <v>82161</v>
      </c>
      <c r="N113" s="6">
        <f t="shared" si="14"/>
        <v>4584</v>
      </c>
    </row>
    <row r="114" spans="2:14">
      <c r="B114" t="s">
        <v>37</v>
      </c>
      <c r="C114" t="s">
        <v>38</v>
      </c>
      <c r="N114">
        <f>+SUM(N90:N101)+N76</f>
        <v>177667</v>
      </c>
    </row>
    <row r="115" spans="2:14" ht="15.75">
      <c r="B115" s="1" t="s">
        <v>1</v>
      </c>
    </row>
    <row r="116" spans="2:14">
      <c r="C116" t="s">
        <v>2</v>
      </c>
      <c r="N116" t="s">
        <v>39</v>
      </c>
    </row>
    <row r="117" spans="2:14">
      <c r="C117" t="s">
        <v>3</v>
      </c>
    </row>
    <row r="118" spans="2:14">
      <c r="B118" s="2"/>
      <c r="C118" s="3"/>
      <c r="D118" s="3"/>
      <c r="E118" s="3"/>
      <c r="F118" s="4"/>
      <c r="G118" s="5"/>
      <c r="H118" s="2"/>
      <c r="I118" s="3"/>
      <c r="J118" s="3"/>
      <c r="K118" s="3"/>
      <c r="L118" s="4"/>
      <c r="M118" s="4" t="s">
        <v>4</v>
      </c>
      <c r="N118" s="6"/>
    </row>
    <row r="119" spans="2:14">
      <c r="B119" s="6" t="s">
        <v>5</v>
      </c>
      <c r="C119" s="6" t="s">
        <v>6</v>
      </c>
      <c r="D119" s="6"/>
      <c r="E119" s="7" t="s">
        <v>7</v>
      </c>
      <c r="F119" s="6"/>
      <c r="G119" s="5"/>
      <c r="H119" s="8" t="s">
        <v>8</v>
      </c>
      <c r="I119" s="8"/>
      <c r="J119" s="8"/>
      <c r="K119" s="8"/>
      <c r="L119" s="8">
        <v>17650</v>
      </c>
      <c r="M119" s="9" t="s">
        <v>9</v>
      </c>
      <c r="N119" s="6">
        <v>2.1943999999999999</v>
      </c>
    </row>
    <row r="120" spans="2:14">
      <c r="B120" s="6"/>
      <c r="C120" s="6" t="s">
        <v>10</v>
      </c>
      <c r="D120" s="6"/>
      <c r="E120" s="7" t="s">
        <v>11</v>
      </c>
      <c r="F120" s="6"/>
      <c r="G120" s="5"/>
      <c r="H120" s="6" t="s">
        <v>12</v>
      </c>
      <c r="I120" s="6"/>
      <c r="J120" s="6"/>
      <c r="K120" s="6"/>
      <c r="L120" s="6">
        <v>38740</v>
      </c>
      <c r="M120" s="10">
        <v>0.78200000000000003</v>
      </c>
      <c r="N120" s="6">
        <v>2.3166000000000002</v>
      </c>
    </row>
    <row r="121" spans="2:14">
      <c r="B121" s="6"/>
      <c r="C121" s="6"/>
      <c r="D121" s="6"/>
      <c r="E121" s="7"/>
      <c r="F121" s="6"/>
      <c r="G121" s="5"/>
      <c r="H121" s="6" t="s">
        <v>13</v>
      </c>
      <c r="I121" s="6"/>
      <c r="J121" s="6"/>
      <c r="K121" s="6"/>
      <c r="L121" s="6">
        <v>40890</v>
      </c>
      <c r="M121" s="10"/>
      <c r="N121" s="6"/>
    </row>
    <row r="122" spans="2:14">
      <c r="B122" s="6" t="s">
        <v>14</v>
      </c>
      <c r="C122" s="6" t="s">
        <v>6</v>
      </c>
      <c r="D122" s="6"/>
      <c r="E122" s="7" t="s">
        <v>15</v>
      </c>
      <c r="F122" s="6"/>
      <c r="G122" s="5"/>
      <c r="H122" s="6" t="s">
        <v>16</v>
      </c>
      <c r="I122" s="6"/>
      <c r="J122" s="6"/>
      <c r="K122" s="6"/>
      <c r="L122" s="11" t="s">
        <v>17</v>
      </c>
      <c r="M122" s="6"/>
      <c r="N122" s="6"/>
    </row>
    <row r="123" spans="2:14">
      <c r="B123" s="6"/>
      <c r="C123" s="6" t="s">
        <v>10</v>
      </c>
      <c r="D123" s="6"/>
      <c r="E123" s="7" t="s">
        <v>18</v>
      </c>
      <c r="F123" s="6"/>
      <c r="G123" s="5"/>
      <c r="H123" s="6" t="s">
        <v>19</v>
      </c>
      <c r="I123" s="6"/>
      <c r="J123" s="6"/>
      <c r="K123" s="6"/>
      <c r="L123" s="7" t="s">
        <v>20</v>
      </c>
      <c r="M123" s="6"/>
      <c r="N123" s="6"/>
    </row>
    <row r="125" spans="2:14">
      <c r="B125" s="46" t="s">
        <v>21</v>
      </c>
      <c r="C125" s="46"/>
      <c r="D125" s="46"/>
      <c r="E125" s="46"/>
      <c r="F125" s="46"/>
      <c r="G125" s="46"/>
      <c r="H125" s="46" t="s">
        <v>22</v>
      </c>
      <c r="I125" s="46"/>
      <c r="J125" s="46"/>
      <c r="K125" s="46"/>
      <c r="L125" s="46"/>
      <c r="M125" s="46"/>
      <c r="N125" s="47" t="s">
        <v>23</v>
      </c>
    </row>
    <row r="126" spans="2:14">
      <c r="B126" s="12" t="s">
        <v>24</v>
      </c>
      <c r="C126" s="12" t="s">
        <v>25</v>
      </c>
      <c r="D126" s="12" t="s">
        <v>26</v>
      </c>
      <c r="E126" s="12" t="s">
        <v>27</v>
      </c>
      <c r="F126" s="12" t="s">
        <v>28</v>
      </c>
      <c r="G126" s="12" t="s">
        <v>29</v>
      </c>
      <c r="H126" s="12" t="s">
        <v>24</v>
      </c>
      <c r="I126" s="12" t="s">
        <v>25</v>
      </c>
      <c r="J126" s="12" t="s">
        <v>26</v>
      </c>
      <c r="K126" s="12" t="s">
        <v>27</v>
      </c>
      <c r="L126" s="12" t="s">
        <v>28</v>
      </c>
      <c r="M126" s="12" t="s">
        <v>30</v>
      </c>
      <c r="N126" s="47"/>
    </row>
    <row r="127" spans="2:14">
      <c r="B127" s="14">
        <v>41275</v>
      </c>
      <c r="C127" s="6"/>
      <c r="D127" s="6"/>
      <c r="E127" s="16">
        <v>71.5</v>
      </c>
      <c r="F127" s="6"/>
      <c r="G127" s="6"/>
      <c r="H127" s="6"/>
      <c r="I127" s="6"/>
      <c r="J127" s="6"/>
      <c r="K127" s="6">
        <v>71.5</v>
      </c>
      <c r="L127" s="6"/>
      <c r="M127" s="6"/>
      <c r="N127" s="6"/>
    </row>
    <row r="128" spans="2:14">
      <c r="B128" s="14">
        <v>41306</v>
      </c>
      <c r="C128" s="6"/>
      <c r="D128" s="6"/>
      <c r="E128" s="16">
        <v>71.5</v>
      </c>
      <c r="F128" s="6"/>
      <c r="G128" s="6"/>
      <c r="H128" s="6"/>
      <c r="I128" s="6"/>
      <c r="J128" s="6"/>
      <c r="K128" s="6">
        <v>71.5</v>
      </c>
      <c r="L128" s="6"/>
      <c r="M128" s="6"/>
      <c r="N128" s="6"/>
    </row>
    <row r="129" spans="2:14">
      <c r="B129" s="14">
        <v>41334</v>
      </c>
      <c r="C129" s="6"/>
      <c r="D129" s="6"/>
      <c r="E129" s="16">
        <v>71.5</v>
      </c>
      <c r="F129" s="6"/>
      <c r="G129" s="6"/>
      <c r="H129" s="6"/>
      <c r="I129" s="6"/>
      <c r="J129" s="6"/>
      <c r="K129" s="6">
        <v>71.5</v>
      </c>
      <c r="L129" s="6"/>
      <c r="M129" s="6"/>
      <c r="N129" s="6"/>
    </row>
    <row r="130" spans="2:14">
      <c r="B130" s="14">
        <v>41365</v>
      </c>
      <c r="C130" s="6"/>
      <c r="D130" s="6"/>
      <c r="E130" s="16">
        <v>74.900000000000006</v>
      </c>
      <c r="F130" s="6"/>
      <c r="G130" s="6"/>
      <c r="H130" s="6"/>
      <c r="I130" s="6"/>
      <c r="J130" s="6"/>
      <c r="K130" s="6">
        <v>74.900000000000006</v>
      </c>
      <c r="L130" s="6"/>
      <c r="M130" s="6"/>
      <c r="N130" s="6"/>
    </row>
    <row r="131" spans="2:14">
      <c r="B131" s="14">
        <v>41395</v>
      </c>
      <c r="C131" s="6"/>
      <c r="D131" s="6"/>
      <c r="E131" s="16">
        <v>74.900000000000006</v>
      </c>
      <c r="F131" s="6"/>
      <c r="G131" s="6"/>
      <c r="H131" s="6"/>
      <c r="I131" s="6"/>
      <c r="J131" s="6"/>
      <c r="K131" s="6">
        <v>74.900000000000006</v>
      </c>
      <c r="L131" s="6"/>
      <c r="M131" s="6"/>
      <c r="N131" s="6"/>
    </row>
    <row r="132" spans="2:14" ht="15.75">
      <c r="B132" s="17">
        <v>41426</v>
      </c>
      <c r="C132" s="6"/>
      <c r="D132" s="6"/>
      <c r="E132" s="16">
        <v>74.900000000000006</v>
      </c>
      <c r="F132" s="6"/>
      <c r="G132" s="18" t="s">
        <v>40</v>
      </c>
      <c r="H132" s="6"/>
      <c r="I132" s="6"/>
      <c r="J132" s="6"/>
      <c r="K132" s="6">
        <v>74.900000000000006</v>
      </c>
      <c r="L132" s="6"/>
      <c r="M132" s="6"/>
      <c r="N132" s="6"/>
    </row>
    <row r="133" spans="2:14" ht="15.75">
      <c r="B133" s="17">
        <v>41456</v>
      </c>
      <c r="C133" s="6"/>
      <c r="D133" s="6"/>
      <c r="E133" s="16">
        <v>78.900000000000006</v>
      </c>
      <c r="F133" s="6"/>
      <c r="G133" s="6"/>
      <c r="H133" s="6"/>
      <c r="I133" s="6"/>
      <c r="J133" s="6"/>
      <c r="K133" s="6">
        <v>78.900000000000006</v>
      </c>
      <c r="L133" s="6"/>
      <c r="M133" s="6"/>
      <c r="N133" s="6"/>
    </row>
    <row r="134" spans="2:14" ht="15.75">
      <c r="B134" s="17">
        <v>41487</v>
      </c>
      <c r="C134" s="6"/>
      <c r="D134" s="6"/>
      <c r="E134" s="16">
        <v>78.900000000000006</v>
      </c>
      <c r="F134" s="6"/>
      <c r="G134" s="6"/>
      <c r="H134" s="6"/>
      <c r="I134" s="6"/>
      <c r="J134" s="6"/>
      <c r="K134" s="6">
        <v>78.900000000000006</v>
      </c>
      <c r="L134" s="6"/>
      <c r="M134" s="6"/>
      <c r="N134" s="6"/>
    </row>
    <row r="135" spans="2:14" ht="15.75">
      <c r="B135" s="17">
        <v>41518</v>
      </c>
      <c r="C135" s="6"/>
      <c r="D135" s="6"/>
      <c r="E135" s="16">
        <v>78.900000000000006</v>
      </c>
      <c r="F135" s="6"/>
      <c r="G135" s="6"/>
      <c r="H135" s="6"/>
      <c r="I135" s="6"/>
      <c r="J135" s="6"/>
      <c r="K135" s="6">
        <v>78.900000000000006</v>
      </c>
      <c r="L135" s="6"/>
      <c r="M135" s="6"/>
      <c r="N135" s="6"/>
    </row>
    <row r="136" spans="2:14" ht="15.75">
      <c r="B136" s="17">
        <v>41548</v>
      </c>
      <c r="C136" s="6"/>
      <c r="D136" s="6"/>
      <c r="E136" s="16">
        <v>85.5</v>
      </c>
      <c r="F136" s="6"/>
      <c r="G136" s="6"/>
      <c r="H136" s="6"/>
      <c r="I136" s="6"/>
      <c r="J136" s="6"/>
      <c r="K136" s="6">
        <v>85.5</v>
      </c>
      <c r="L136" s="6"/>
      <c r="M136" s="6"/>
      <c r="N136" s="6"/>
    </row>
    <row r="137" spans="2:14" ht="15.75">
      <c r="B137" s="17">
        <v>41579</v>
      </c>
      <c r="C137" s="6"/>
      <c r="D137" s="6"/>
      <c r="E137" s="16">
        <v>85.5</v>
      </c>
      <c r="F137" s="6"/>
      <c r="G137" s="6"/>
      <c r="H137" s="6"/>
      <c r="I137" s="6"/>
      <c r="J137" s="6"/>
      <c r="K137" s="6">
        <v>85.5</v>
      </c>
      <c r="L137" s="6"/>
      <c r="M137" s="6"/>
      <c r="N137" s="6"/>
    </row>
    <row r="138" spans="2:14" ht="15.75">
      <c r="B138" s="17">
        <v>41609</v>
      </c>
      <c r="C138" s="6"/>
      <c r="D138" s="6"/>
      <c r="E138" s="16">
        <v>85.5</v>
      </c>
      <c r="F138" s="6"/>
      <c r="G138" s="6"/>
      <c r="H138" s="6"/>
      <c r="I138" s="6"/>
      <c r="J138" s="6"/>
      <c r="K138" s="6">
        <v>85.5</v>
      </c>
      <c r="L138" s="6"/>
      <c r="M138" s="6"/>
      <c r="N138" s="6"/>
    </row>
    <row r="139" spans="2:14" ht="15.75">
      <c r="B139" s="17">
        <v>41640</v>
      </c>
      <c r="C139" s="6"/>
      <c r="D139" s="6"/>
      <c r="E139" s="16">
        <v>90.5</v>
      </c>
      <c r="F139" s="6"/>
      <c r="G139" s="6"/>
      <c r="H139" s="6"/>
      <c r="I139" s="6"/>
      <c r="J139" s="6"/>
      <c r="K139" s="6">
        <v>90.5</v>
      </c>
      <c r="L139" s="6"/>
      <c r="M139" s="6"/>
      <c r="N139" s="6"/>
    </row>
    <row r="140" spans="2:14" ht="15.75">
      <c r="B140" s="17">
        <v>41671</v>
      </c>
      <c r="C140" s="6"/>
      <c r="D140" s="6"/>
      <c r="E140" s="16">
        <v>90.5</v>
      </c>
      <c r="F140" s="6"/>
      <c r="G140" s="6"/>
      <c r="H140" s="6"/>
      <c r="I140" s="6"/>
      <c r="J140" s="6"/>
      <c r="K140" s="6">
        <v>90.5</v>
      </c>
      <c r="L140" s="6"/>
      <c r="M140" s="6"/>
      <c r="N140" s="6"/>
    </row>
    <row r="141" spans="2:14" ht="15.75">
      <c r="B141" s="17">
        <v>41699</v>
      </c>
      <c r="C141" s="6"/>
      <c r="D141" s="6"/>
      <c r="E141" s="16">
        <v>90.5</v>
      </c>
      <c r="F141" s="6"/>
      <c r="G141" s="6"/>
      <c r="H141" s="6"/>
      <c r="I141" s="6"/>
      <c r="J141" s="6"/>
      <c r="K141" s="6">
        <v>90.5</v>
      </c>
      <c r="L141" s="6"/>
      <c r="M141" s="6"/>
      <c r="N141" s="6"/>
    </row>
    <row r="142" spans="2:14" ht="15.75">
      <c r="B142" s="17">
        <v>41730</v>
      </c>
      <c r="C142" s="6"/>
      <c r="D142" s="6"/>
      <c r="E142" s="16">
        <v>88.4</v>
      </c>
      <c r="F142" s="6"/>
      <c r="G142" s="6"/>
      <c r="H142" s="6"/>
      <c r="I142" s="6"/>
      <c r="J142" s="6"/>
      <c r="K142" s="6">
        <v>88.4</v>
      </c>
      <c r="L142" s="6"/>
      <c r="M142" s="6"/>
      <c r="N142" s="6"/>
    </row>
    <row r="143" spans="2:14" ht="15.75">
      <c r="B143" s="17">
        <v>41760</v>
      </c>
      <c r="C143" s="6"/>
      <c r="D143" s="6"/>
      <c r="E143" s="16">
        <v>88.4</v>
      </c>
      <c r="F143" s="6"/>
      <c r="G143" s="6"/>
      <c r="H143" s="6"/>
      <c r="I143" s="6"/>
      <c r="J143" s="6"/>
      <c r="K143" s="6">
        <v>88.4</v>
      </c>
      <c r="L143" s="6"/>
      <c r="M143" s="6"/>
      <c r="N143" s="6"/>
    </row>
    <row r="144" spans="2:14" ht="15.75">
      <c r="B144" s="17">
        <v>41791</v>
      </c>
      <c r="C144" s="6"/>
      <c r="D144" s="6"/>
      <c r="E144" s="16">
        <v>88.4</v>
      </c>
      <c r="F144" s="6"/>
      <c r="G144" s="6"/>
      <c r="H144" s="6"/>
      <c r="I144" s="6"/>
      <c r="J144" s="6"/>
      <c r="K144" s="6">
        <v>88.4</v>
      </c>
      <c r="L144" s="6"/>
      <c r="M144" s="6"/>
      <c r="N144" s="6"/>
    </row>
    <row r="145" spans="2:14" ht="15.75">
      <c r="B145" s="17">
        <v>41821</v>
      </c>
      <c r="C145" s="6"/>
      <c r="D145" s="6"/>
      <c r="E145" s="16">
        <v>91.3</v>
      </c>
      <c r="F145" s="6"/>
      <c r="G145" s="6"/>
      <c r="H145" s="6"/>
      <c r="I145" s="6"/>
      <c r="J145" s="6"/>
      <c r="K145" s="6">
        <v>91.3</v>
      </c>
      <c r="L145" s="6"/>
      <c r="M145" s="6"/>
      <c r="N145" s="6"/>
    </row>
    <row r="146" spans="2:14" ht="15.75">
      <c r="B146" s="17">
        <v>41852</v>
      </c>
      <c r="C146" s="6"/>
      <c r="D146" s="6"/>
      <c r="E146" s="16">
        <v>91.3</v>
      </c>
      <c r="F146" s="6"/>
      <c r="G146" s="6"/>
      <c r="H146" s="6"/>
      <c r="I146" s="6"/>
      <c r="J146" s="6"/>
      <c r="K146" s="6">
        <v>91.3</v>
      </c>
      <c r="L146" s="6"/>
      <c r="M146" s="6"/>
      <c r="N146" s="6"/>
    </row>
    <row r="147" spans="2:14" ht="15.75">
      <c r="B147" s="17">
        <v>41883</v>
      </c>
      <c r="C147" s="6"/>
      <c r="D147" s="6"/>
      <c r="E147" s="16">
        <v>91.3</v>
      </c>
      <c r="F147" s="6"/>
      <c r="G147" s="6"/>
      <c r="H147" s="6"/>
      <c r="I147" s="6"/>
      <c r="J147" s="6"/>
      <c r="K147" s="6">
        <v>91.3</v>
      </c>
      <c r="L147" s="6"/>
      <c r="M147" s="6"/>
      <c r="N147" s="6"/>
    </row>
    <row r="148" spans="2:14" ht="15.75">
      <c r="B148" s="17">
        <v>41913</v>
      </c>
      <c r="C148" s="6"/>
      <c r="D148" s="6"/>
      <c r="E148" s="16">
        <v>98.1</v>
      </c>
      <c r="F148" s="6"/>
      <c r="G148" s="6"/>
      <c r="H148" s="6"/>
      <c r="I148" s="6"/>
      <c r="J148" s="6"/>
      <c r="K148" s="6">
        <v>98.1</v>
      </c>
      <c r="L148" s="6"/>
      <c r="M148" s="6"/>
      <c r="N148" s="6"/>
    </row>
    <row r="149" spans="2:14" ht="15.75">
      <c r="B149" s="17">
        <v>41944</v>
      </c>
      <c r="C149" s="6"/>
      <c r="D149" s="6"/>
      <c r="E149" s="16">
        <v>98.1</v>
      </c>
      <c r="F149" s="6"/>
      <c r="G149" s="6"/>
      <c r="H149" s="6"/>
      <c r="I149" s="6"/>
      <c r="J149" s="6"/>
      <c r="K149" s="6">
        <v>98.1</v>
      </c>
      <c r="L149" s="6"/>
      <c r="M149" s="6"/>
      <c r="N149" s="6"/>
    </row>
    <row r="150" spans="2:14" ht="15.75">
      <c r="B150" s="17">
        <v>41974</v>
      </c>
      <c r="C150" s="6"/>
      <c r="D150" s="6"/>
      <c r="E150" s="16">
        <v>98.1</v>
      </c>
      <c r="F150" s="6"/>
      <c r="G150" s="6"/>
      <c r="H150" s="6"/>
      <c r="I150" s="6"/>
      <c r="J150" s="6"/>
      <c r="K150" s="6">
        <v>98.1</v>
      </c>
      <c r="L150" s="6"/>
      <c r="M150" s="6"/>
      <c r="N150" s="6"/>
    </row>
    <row r="151" spans="2:14">
      <c r="B151" t="s">
        <v>37</v>
      </c>
      <c r="C151" t="s">
        <v>38</v>
      </c>
    </row>
    <row r="152" spans="2:14">
      <c r="N152" t="s">
        <v>41</v>
      </c>
    </row>
    <row r="153" spans="2:14" ht="15.75">
      <c r="B153" s="1" t="s">
        <v>1</v>
      </c>
    </row>
    <row r="154" spans="2:14">
      <c r="C154" t="s">
        <v>2</v>
      </c>
    </row>
    <row r="155" spans="2:14">
      <c r="C155" t="s">
        <v>3</v>
      </c>
    </row>
    <row r="156" spans="2:14">
      <c r="B156" s="2"/>
      <c r="C156" s="3"/>
      <c r="D156" s="3"/>
      <c r="E156" s="3" t="s">
        <v>42</v>
      </c>
      <c r="F156" s="4"/>
      <c r="G156" s="5"/>
      <c r="H156" s="2"/>
      <c r="I156" s="3"/>
      <c r="J156" s="3"/>
      <c r="K156" s="3"/>
      <c r="L156" s="4"/>
      <c r="M156" s="4" t="s">
        <v>4</v>
      </c>
      <c r="N156" s="6"/>
    </row>
    <row r="157" spans="2:14">
      <c r="B157" s="6" t="s">
        <v>5</v>
      </c>
      <c r="C157" s="6" t="s">
        <v>6</v>
      </c>
      <c r="D157" s="6"/>
      <c r="E157" s="7" t="s">
        <v>7</v>
      </c>
      <c r="F157" s="6"/>
      <c r="G157" s="5"/>
      <c r="H157" s="8" t="s">
        <v>8</v>
      </c>
      <c r="I157" s="8"/>
      <c r="J157" s="8"/>
      <c r="K157" s="8"/>
      <c r="L157" s="8">
        <v>17650</v>
      </c>
      <c r="M157" s="9" t="s">
        <v>9</v>
      </c>
      <c r="N157" s="6">
        <v>2.1943999999999999</v>
      </c>
    </row>
    <row r="158" spans="2:14">
      <c r="B158" s="6"/>
      <c r="C158" s="6" t="s">
        <v>10</v>
      </c>
      <c r="D158" s="6"/>
      <c r="E158" s="7" t="s">
        <v>11</v>
      </c>
      <c r="F158" s="6"/>
      <c r="G158" s="5"/>
      <c r="H158" s="6" t="s">
        <v>12</v>
      </c>
      <c r="I158" s="6"/>
      <c r="J158" s="6"/>
      <c r="K158" s="6"/>
      <c r="L158" s="6">
        <v>38740</v>
      </c>
      <c r="M158" s="10">
        <v>0.78200000000000003</v>
      </c>
      <c r="N158" s="6">
        <v>2.3166000000000002</v>
      </c>
    </row>
    <row r="159" spans="2:14">
      <c r="B159" s="6"/>
      <c r="C159" s="6"/>
      <c r="D159" s="6"/>
      <c r="E159" s="7"/>
      <c r="F159" s="6"/>
      <c r="G159" s="5"/>
      <c r="H159" s="6" t="s">
        <v>13</v>
      </c>
      <c r="I159" s="6"/>
      <c r="J159" s="6"/>
      <c r="K159" s="6"/>
      <c r="L159" s="6">
        <v>40890</v>
      </c>
      <c r="M159" s="10"/>
      <c r="N159" s="6"/>
    </row>
    <row r="160" spans="2:14">
      <c r="B160" s="6" t="s">
        <v>14</v>
      </c>
      <c r="C160" s="6" t="s">
        <v>6</v>
      </c>
      <c r="D160" s="6"/>
      <c r="E160" s="7" t="s">
        <v>15</v>
      </c>
      <c r="F160" s="6"/>
      <c r="G160" s="5"/>
      <c r="H160" s="6" t="s">
        <v>16</v>
      </c>
      <c r="I160" s="6"/>
      <c r="J160" s="6"/>
      <c r="K160" s="6"/>
      <c r="L160" s="11" t="s">
        <v>17</v>
      </c>
      <c r="M160" s="6"/>
      <c r="N160" s="6"/>
    </row>
    <row r="161" spans="2:14">
      <c r="B161" s="6"/>
      <c r="C161" s="6" t="s">
        <v>10</v>
      </c>
      <c r="D161" s="6"/>
      <c r="E161" s="7" t="s">
        <v>18</v>
      </c>
      <c r="F161" s="6"/>
      <c r="G161" s="5" t="s">
        <v>43</v>
      </c>
      <c r="H161" s="6" t="s">
        <v>19</v>
      </c>
      <c r="I161" s="6"/>
      <c r="J161" s="6"/>
      <c r="K161" s="6"/>
      <c r="L161" s="7" t="s">
        <v>20</v>
      </c>
      <c r="M161" s="6"/>
      <c r="N161" s="6"/>
    </row>
    <row r="163" spans="2:14">
      <c r="B163" s="46" t="s">
        <v>21</v>
      </c>
      <c r="C163" s="46"/>
      <c r="D163" s="46"/>
      <c r="E163" s="46"/>
      <c r="F163" s="46"/>
      <c r="G163" s="46"/>
      <c r="H163" s="46" t="s">
        <v>22</v>
      </c>
      <c r="I163" s="46"/>
      <c r="J163" s="46"/>
      <c r="K163" s="46"/>
      <c r="L163" s="46"/>
      <c r="M163" s="46"/>
      <c r="N163" s="47" t="s">
        <v>23</v>
      </c>
    </row>
    <row r="164" spans="2:14">
      <c r="B164" s="12" t="s">
        <v>24</v>
      </c>
      <c r="C164" s="12" t="s">
        <v>25</v>
      </c>
      <c r="D164" s="12" t="s">
        <v>26</v>
      </c>
      <c r="E164" s="12" t="s">
        <v>27</v>
      </c>
      <c r="F164" s="12" t="s">
        <v>28</v>
      </c>
      <c r="G164" s="12" t="s">
        <v>29</v>
      </c>
      <c r="H164" s="12" t="s">
        <v>24</v>
      </c>
      <c r="I164" s="12" t="s">
        <v>25</v>
      </c>
      <c r="J164" s="12" t="s">
        <v>26</v>
      </c>
      <c r="K164" s="12" t="s">
        <v>27</v>
      </c>
      <c r="L164" s="12" t="s">
        <v>28</v>
      </c>
      <c r="M164" s="12" t="s">
        <v>30</v>
      </c>
      <c r="N164" s="47"/>
    </row>
    <row r="165" spans="2:14">
      <c r="B165" s="14">
        <v>42005</v>
      </c>
      <c r="C165" s="6"/>
      <c r="D165" s="6"/>
      <c r="E165" s="16">
        <v>100.3</v>
      </c>
      <c r="F165" s="6"/>
      <c r="G165" s="6"/>
      <c r="H165" s="6"/>
      <c r="I165" s="6"/>
      <c r="J165" s="6"/>
      <c r="K165" s="6">
        <v>100.3</v>
      </c>
      <c r="L165" s="6"/>
      <c r="M165" s="6"/>
      <c r="N165" s="6"/>
    </row>
    <row r="166" spans="2:14" ht="15.75">
      <c r="B166" s="17">
        <v>42036</v>
      </c>
      <c r="C166" s="6"/>
      <c r="D166" s="6"/>
      <c r="E166" s="16">
        <v>100.3</v>
      </c>
      <c r="F166" s="6"/>
      <c r="G166" s="6"/>
      <c r="H166" s="6"/>
      <c r="I166" s="6"/>
      <c r="J166" s="6"/>
      <c r="K166" s="6">
        <v>100.3</v>
      </c>
      <c r="L166" s="6"/>
      <c r="M166" s="6"/>
      <c r="N166" s="6"/>
    </row>
    <row r="167" spans="2:14" ht="15.75">
      <c r="B167" s="17">
        <v>42064</v>
      </c>
      <c r="C167" s="6"/>
      <c r="D167" s="6"/>
      <c r="E167" s="16">
        <v>100.3</v>
      </c>
      <c r="F167" s="6"/>
      <c r="G167" s="6"/>
      <c r="H167" s="6"/>
      <c r="I167" s="6"/>
      <c r="J167" s="6"/>
      <c r="K167" s="6">
        <v>100.3</v>
      </c>
      <c r="L167" s="6"/>
      <c r="M167" s="6"/>
      <c r="N167" s="6"/>
    </row>
    <row r="168" spans="2:14" ht="15.75">
      <c r="B168" s="17">
        <v>42095</v>
      </c>
      <c r="C168" s="6"/>
      <c r="D168" s="6"/>
      <c r="E168" s="16">
        <v>100.5</v>
      </c>
      <c r="F168" s="6"/>
      <c r="G168" s="6"/>
      <c r="H168" s="6"/>
      <c r="I168" s="6"/>
      <c r="J168" s="6"/>
      <c r="K168" s="6">
        <v>100.5</v>
      </c>
      <c r="L168" s="6"/>
      <c r="M168" s="6"/>
      <c r="N168" s="6"/>
    </row>
    <row r="169" spans="2:14" ht="15.75">
      <c r="B169" s="17">
        <v>42125</v>
      </c>
      <c r="C169" s="6"/>
      <c r="D169" s="6"/>
      <c r="E169" s="16">
        <v>100.5</v>
      </c>
      <c r="F169" s="6"/>
      <c r="G169" s="6"/>
      <c r="H169" s="6"/>
      <c r="I169" s="6"/>
      <c r="J169" s="6"/>
      <c r="K169" s="6">
        <v>100.5</v>
      </c>
      <c r="L169" s="6"/>
      <c r="M169" s="6"/>
      <c r="N169" s="6"/>
    </row>
    <row r="170" spans="2:14" ht="15.75">
      <c r="B170" s="17">
        <v>42156</v>
      </c>
      <c r="C170" s="6"/>
      <c r="D170" s="6"/>
      <c r="E170" s="16">
        <v>100.5</v>
      </c>
      <c r="F170" s="6"/>
      <c r="G170" s="6"/>
      <c r="H170" s="6"/>
      <c r="I170" s="6"/>
      <c r="J170" s="6"/>
      <c r="K170" s="6">
        <v>100.5</v>
      </c>
      <c r="L170" s="6"/>
      <c r="M170" s="6"/>
      <c r="N170" s="6"/>
    </row>
    <row r="171" spans="2:14" ht="15.75">
      <c r="B171" s="17">
        <v>42186</v>
      </c>
      <c r="C171" s="6"/>
      <c r="D171" s="6"/>
      <c r="E171" s="16">
        <v>102.6</v>
      </c>
      <c r="F171" s="6"/>
      <c r="G171" s="6"/>
      <c r="H171" s="6"/>
      <c r="I171" s="6"/>
      <c r="J171" s="6"/>
      <c r="K171" s="6">
        <v>102.6</v>
      </c>
      <c r="L171" s="6"/>
      <c r="M171" s="6"/>
      <c r="N171" s="6"/>
    </row>
    <row r="172" spans="2:14" ht="15.75">
      <c r="B172" s="17">
        <v>42217</v>
      </c>
      <c r="C172" s="6"/>
      <c r="D172" s="6"/>
      <c r="E172" s="16">
        <v>102.6</v>
      </c>
      <c r="F172" s="6"/>
      <c r="G172" s="6"/>
      <c r="H172" s="6"/>
      <c r="I172" s="6"/>
      <c r="J172" s="6"/>
      <c r="K172" s="6">
        <v>102.6</v>
      </c>
      <c r="L172" s="6"/>
      <c r="M172" s="6"/>
      <c r="N172" s="6"/>
    </row>
    <row r="173" spans="2:14" ht="15.75">
      <c r="B173" s="17">
        <v>42248</v>
      </c>
      <c r="C173" s="6"/>
      <c r="D173" s="6"/>
      <c r="E173" s="16">
        <v>102.6</v>
      </c>
      <c r="F173" s="6"/>
      <c r="G173" s="6"/>
      <c r="H173" s="6"/>
      <c r="I173" s="6"/>
      <c r="J173" s="6"/>
      <c r="K173" s="6">
        <v>102.6</v>
      </c>
      <c r="L173" s="6"/>
      <c r="M173" s="6"/>
      <c r="N173" s="6"/>
    </row>
    <row r="174" spans="2:14" ht="15.75">
      <c r="B174" s="17">
        <v>42278</v>
      </c>
      <c r="C174" s="6"/>
      <c r="D174" s="6"/>
      <c r="E174" s="16">
        <v>107.9</v>
      </c>
      <c r="F174" s="6"/>
      <c r="G174" s="6"/>
      <c r="H174" s="6"/>
      <c r="I174" s="6"/>
      <c r="J174" s="6"/>
      <c r="K174" s="6">
        <v>107.9</v>
      </c>
      <c r="L174" s="6"/>
      <c r="M174" s="6"/>
      <c r="N174" s="6"/>
    </row>
    <row r="175" spans="2:14" ht="15.75">
      <c r="B175" s="17">
        <v>42309</v>
      </c>
      <c r="C175" s="6"/>
      <c r="D175" s="6"/>
      <c r="E175" s="16">
        <v>107.9</v>
      </c>
      <c r="F175" s="6"/>
      <c r="G175" s="6"/>
      <c r="H175" s="6"/>
      <c r="I175" s="6"/>
      <c r="J175" s="6"/>
      <c r="K175" s="6">
        <v>107.9</v>
      </c>
      <c r="L175" s="6"/>
      <c r="M175" s="6"/>
      <c r="N175" s="6"/>
    </row>
    <row r="176" spans="2:14" ht="15.75">
      <c r="B176" s="17">
        <v>42339</v>
      </c>
      <c r="C176" s="6"/>
      <c r="D176" s="6"/>
      <c r="E176" s="16">
        <v>107.9</v>
      </c>
      <c r="F176" s="6"/>
      <c r="G176" s="6"/>
      <c r="H176" s="6"/>
      <c r="I176" s="6"/>
      <c r="J176" s="6"/>
      <c r="K176" s="6">
        <v>107.9</v>
      </c>
      <c r="L176" s="6"/>
      <c r="M176" s="6"/>
      <c r="N176" s="6"/>
    </row>
    <row r="177" spans="2:14" ht="15.75">
      <c r="B177" s="17">
        <v>42370</v>
      </c>
      <c r="C177" s="6"/>
      <c r="D177" s="6"/>
      <c r="E177" s="16">
        <v>112.4</v>
      </c>
      <c r="F177" s="6"/>
      <c r="G177" s="6"/>
      <c r="H177" s="6"/>
      <c r="I177" s="6"/>
      <c r="J177" s="6"/>
      <c r="K177" s="6">
        <v>112.4</v>
      </c>
      <c r="L177" s="6"/>
      <c r="M177" s="6"/>
      <c r="N177" s="6"/>
    </row>
    <row r="178" spans="2:14" ht="15.75">
      <c r="B178" s="17">
        <v>42401</v>
      </c>
      <c r="C178" s="6"/>
      <c r="D178" s="6"/>
      <c r="E178" s="16">
        <v>112.4</v>
      </c>
      <c r="F178" s="6"/>
      <c r="G178" s="6"/>
      <c r="H178" s="6"/>
      <c r="I178" s="6"/>
      <c r="J178" s="6"/>
      <c r="K178" s="6">
        <v>112.4</v>
      </c>
      <c r="L178" s="6"/>
      <c r="M178" s="6"/>
      <c r="N178" s="6"/>
    </row>
    <row r="179" spans="2:14" ht="15.75">
      <c r="B179" s="17">
        <v>42430</v>
      </c>
      <c r="C179" s="6"/>
      <c r="D179" s="6"/>
      <c r="E179" s="16">
        <v>112.4</v>
      </c>
      <c r="F179" s="6"/>
      <c r="G179" s="6"/>
      <c r="H179" s="6"/>
      <c r="I179" s="6"/>
      <c r="J179" s="6"/>
      <c r="K179" s="6">
        <v>112.4</v>
      </c>
      <c r="L179" s="6"/>
      <c r="M179" s="6"/>
      <c r="N179" s="6"/>
    </row>
    <row r="180" spans="2:14" ht="15.75">
      <c r="B180" s="17">
        <v>42461</v>
      </c>
      <c r="C180" s="6"/>
      <c r="D180" s="6"/>
      <c r="E180" s="16">
        <v>112.4</v>
      </c>
      <c r="F180" s="6"/>
      <c r="G180" s="6"/>
      <c r="H180" s="6"/>
      <c r="I180" s="6"/>
      <c r="J180" s="6"/>
      <c r="K180" s="6">
        <v>112.4</v>
      </c>
      <c r="L180" s="6"/>
      <c r="M180" s="6"/>
      <c r="N180" s="6"/>
    </row>
    <row r="181" spans="2:14" ht="15.75">
      <c r="B181" s="17">
        <v>42491</v>
      </c>
      <c r="C181" s="6"/>
      <c r="D181" s="6"/>
      <c r="E181" s="16">
        <v>112.4</v>
      </c>
      <c r="F181" s="6"/>
      <c r="G181" s="6"/>
      <c r="H181" s="6"/>
      <c r="I181" s="6"/>
      <c r="J181" s="6"/>
      <c r="K181" s="6">
        <v>112.4</v>
      </c>
      <c r="L181" s="6"/>
      <c r="M181" s="6"/>
      <c r="N181" s="6"/>
    </row>
    <row r="182" spans="2:14" ht="15.75">
      <c r="B182" s="17">
        <v>42522</v>
      </c>
      <c r="C182" s="6"/>
      <c r="D182" s="6"/>
      <c r="E182" s="16">
        <v>112.4</v>
      </c>
      <c r="F182" s="6"/>
      <c r="G182" s="6"/>
      <c r="H182" s="6"/>
      <c r="I182" s="6"/>
      <c r="J182" s="6"/>
      <c r="K182" s="6">
        <v>112.4</v>
      </c>
      <c r="L182" s="6"/>
      <c r="M182" s="6"/>
      <c r="N182" s="6"/>
    </row>
    <row r="183" spans="2:14" ht="15.75">
      <c r="B183" s="17">
        <v>42552</v>
      </c>
      <c r="C183" s="6"/>
      <c r="D183" s="6"/>
      <c r="E183" s="16">
        <v>114.8</v>
      </c>
      <c r="F183" s="6"/>
      <c r="G183" s="6"/>
      <c r="H183" s="6"/>
      <c r="I183" s="6"/>
      <c r="J183" s="6"/>
      <c r="K183" s="6">
        <v>114.8</v>
      </c>
      <c r="L183" s="6"/>
      <c r="M183" s="6"/>
      <c r="N183" s="6"/>
    </row>
    <row r="184" spans="2:14" ht="15.75">
      <c r="B184" s="17">
        <v>42583</v>
      </c>
      <c r="C184" s="6"/>
      <c r="D184" s="6"/>
      <c r="E184" s="16">
        <v>114.8</v>
      </c>
      <c r="F184" s="6"/>
      <c r="G184" s="6"/>
      <c r="H184" s="6"/>
      <c r="I184" s="6"/>
      <c r="J184" s="6"/>
      <c r="K184" s="6">
        <v>114.8</v>
      </c>
      <c r="L184" s="6"/>
      <c r="M184" s="6"/>
      <c r="N184" s="6"/>
    </row>
    <row r="185" spans="2:14" ht="15.75">
      <c r="B185" s="17">
        <v>42614</v>
      </c>
      <c r="C185" s="6"/>
      <c r="D185" s="6"/>
      <c r="E185" s="16">
        <v>114.8</v>
      </c>
      <c r="F185" s="6"/>
      <c r="G185" s="6"/>
      <c r="H185" s="6"/>
      <c r="I185" s="6"/>
      <c r="J185" s="6"/>
      <c r="K185" s="6">
        <v>114.8</v>
      </c>
      <c r="L185" s="6"/>
      <c r="M185" s="6"/>
      <c r="N185" s="6"/>
    </row>
    <row r="186" spans="2:14" ht="15.75">
      <c r="B186" s="17">
        <v>42644</v>
      </c>
      <c r="C186" s="6"/>
      <c r="D186" s="6"/>
      <c r="E186" s="16"/>
      <c r="F186" s="6"/>
      <c r="G186" s="6"/>
      <c r="H186" s="6"/>
      <c r="I186" s="6"/>
      <c r="J186" s="6"/>
      <c r="K186" s="6"/>
      <c r="L186" s="6"/>
      <c r="M186" s="6"/>
      <c r="N186" s="6"/>
    </row>
    <row r="187" spans="2:14" ht="15.75">
      <c r="B187" s="17">
        <v>42675</v>
      </c>
      <c r="C187" s="6"/>
      <c r="D187" s="6"/>
      <c r="E187" s="16"/>
      <c r="F187" s="6"/>
      <c r="G187" s="6"/>
      <c r="H187" s="6"/>
      <c r="I187" s="6"/>
      <c r="J187" s="6"/>
      <c r="K187" s="6"/>
      <c r="L187" s="6"/>
      <c r="M187" s="6"/>
      <c r="N187" s="6"/>
    </row>
    <row r="188" spans="2:14" ht="15.75">
      <c r="B188" s="17">
        <v>42705</v>
      </c>
      <c r="C188" s="6"/>
      <c r="D188" s="6"/>
      <c r="E188" s="16"/>
      <c r="F188" s="6"/>
      <c r="G188" s="6"/>
      <c r="H188" s="6"/>
      <c r="I188" s="6"/>
      <c r="J188" s="6"/>
      <c r="K188" s="6"/>
      <c r="L188" s="6"/>
      <c r="M188" s="6"/>
      <c r="N188" s="6"/>
    </row>
    <row r="190" spans="2:14">
      <c r="D190" s="31" t="s">
        <v>84</v>
      </c>
      <c r="E190" s="31" t="s">
        <v>93</v>
      </c>
    </row>
  </sheetData>
  <mergeCells count="15">
    <mergeCell ref="B12:G12"/>
    <mergeCell ref="H12:M12"/>
    <mergeCell ref="N12:N13"/>
    <mergeCell ref="B50:G50"/>
    <mergeCell ref="H50:M50"/>
    <mergeCell ref="N50:N51"/>
    <mergeCell ref="B163:G163"/>
    <mergeCell ref="H163:M163"/>
    <mergeCell ref="N163:N164"/>
    <mergeCell ref="B88:G88"/>
    <mergeCell ref="H88:M88"/>
    <mergeCell ref="N88:N89"/>
    <mergeCell ref="B125:G125"/>
    <mergeCell ref="H125:M125"/>
    <mergeCell ref="N125:N1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O99"/>
  <sheetViews>
    <sheetView topLeftCell="A85" workbookViewId="0">
      <selection activeCell="G83" sqref="G83"/>
    </sheetView>
  </sheetViews>
  <sheetFormatPr defaultRowHeight="15"/>
  <cols>
    <col min="2" max="2" width="14.140625" customWidth="1"/>
    <col min="3" max="3" width="18.5703125" customWidth="1"/>
    <col min="4" max="4" width="15.85546875" customWidth="1"/>
    <col min="5" max="5" width="12.7109375" customWidth="1"/>
    <col min="6" max="6" width="11.7109375" customWidth="1"/>
    <col min="7" max="7" width="10" bestFit="1" customWidth="1"/>
    <col min="8" max="8" width="15.28515625" customWidth="1"/>
    <col min="9" max="9" width="13.140625" customWidth="1"/>
    <col min="10" max="10" width="15" customWidth="1"/>
    <col min="11" max="11" width="13.42578125" customWidth="1"/>
    <col min="12" max="12" width="14" customWidth="1"/>
    <col min="14" max="14" width="16.42578125" customWidth="1"/>
    <col min="15" max="15" width="13.28515625" customWidth="1"/>
  </cols>
  <sheetData>
    <row r="3" spans="2:15">
      <c r="O3" t="s">
        <v>0</v>
      </c>
    </row>
    <row r="4" spans="2:15" ht="15.75">
      <c r="B4" s="1" t="s">
        <v>44</v>
      </c>
    </row>
    <row r="6" spans="2:15">
      <c r="B6" s="6" t="s">
        <v>45</v>
      </c>
      <c r="C6" s="6"/>
      <c r="D6" s="6"/>
      <c r="E6" s="6">
        <v>25925</v>
      </c>
    </row>
    <row r="7" spans="2:15">
      <c r="B7" s="6" t="s">
        <v>46</v>
      </c>
      <c r="C7" s="6"/>
      <c r="D7" s="6"/>
      <c r="E7" s="6">
        <v>24555</v>
      </c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>
      <c r="B8" s="19" t="s">
        <v>47</v>
      </c>
      <c r="C8" s="6"/>
      <c r="D8" s="6"/>
      <c r="E8" s="6">
        <f>+E7*0.4</f>
        <v>9822</v>
      </c>
      <c r="F8" s="20"/>
      <c r="G8" s="5"/>
      <c r="H8" s="5"/>
      <c r="I8" s="5"/>
      <c r="J8" s="5"/>
      <c r="K8" s="5"/>
      <c r="L8" s="5"/>
      <c r="M8" s="5"/>
      <c r="N8" s="21"/>
      <c r="O8" s="5"/>
    </row>
    <row r="9" spans="2:15">
      <c r="B9" s="19" t="s">
        <v>48</v>
      </c>
      <c r="C9" s="6"/>
      <c r="D9" s="6"/>
      <c r="E9" s="6">
        <f>+E7-E8</f>
        <v>14733</v>
      </c>
      <c r="F9" s="20"/>
      <c r="G9" s="5"/>
      <c r="H9" s="5"/>
      <c r="I9" s="5"/>
      <c r="J9" s="5"/>
      <c r="K9" s="5"/>
      <c r="L9" s="5"/>
      <c r="M9" s="5"/>
      <c r="N9" s="22"/>
      <c r="O9" s="5"/>
    </row>
    <row r="10" spans="2:15">
      <c r="B10" s="19" t="s">
        <v>49</v>
      </c>
      <c r="C10" s="6"/>
      <c r="D10" s="6"/>
      <c r="E10" s="6">
        <f>+E6-E8</f>
        <v>16103</v>
      </c>
      <c r="F10" s="20"/>
      <c r="G10" s="5"/>
      <c r="H10" s="5"/>
      <c r="I10" s="5"/>
      <c r="J10" s="5"/>
      <c r="K10" s="5"/>
      <c r="L10" s="5"/>
      <c r="M10" s="23"/>
      <c r="N10" s="5"/>
      <c r="O10" s="5"/>
    </row>
    <row r="11" spans="2:15">
      <c r="B11" s="5"/>
      <c r="C11" s="5"/>
      <c r="D11" s="5"/>
      <c r="E11" s="5"/>
      <c r="F11" s="20"/>
      <c r="G11" s="5"/>
      <c r="H11" s="5"/>
      <c r="I11" s="5"/>
      <c r="J11" s="5"/>
      <c r="K11" s="5"/>
      <c r="L11" s="5"/>
      <c r="M11" s="20"/>
      <c r="N11" s="5"/>
      <c r="O11" s="5"/>
    </row>
    <row r="13" spans="2:15">
      <c r="B13" s="46" t="s">
        <v>50</v>
      </c>
      <c r="C13" s="46"/>
      <c r="D13" s="46"/>
      <c r="E13" s="46"/>
      <c r="F13" s="46"/>
      <c r="G13" s="46"/>
      <c r="H13" s="46"/>
      <c r="I13" s="46" t="s">
        <v>51</v>
      </c>
      <c r="J13" s="46"/>
      <c r="K13" s="46"/>
      <c r="L13" s="46"/>
      <c r="M13" s="46"/>
      <c r="N13" s="46"/>
      <c r="O13" s="47" t="s">
        <v>52</v>
      </c>
    </row>
    <row r="14" spans="2:15">
      <c r="B14" s="12" t="s">
        <v>24</v>
      </c>
      <c r="C14" s="12" t="s">
        <v>53</v>
      </c>
      <c r="D14" s="12" t="s">
        <v>54</v>
      </c>
      <c r="E14" s="12" t="s">
        <v>55</v>
      </c>
      <c r="F14" s="12" t="s">
        <v>56</v>
      </c>
      <c r="G14" s="12" t="s">
        <v>57</v>
      </c>
      <c r="H14" s="12" t="s">
        <v>58</v>
      </c>
      <c r="I14" s="12" t="s">
        <v>59</v>
      </c>
      <c r="J14" s="12" t="s">
        <v>54</v>
      </c>
      <c r="K14" s="12" t="s">
        <v>55</v>
      </c>
      <c r="L14" s="12" t="s">
        <v>60</v>
      </c>
      <c r="M14" s="12" t="s">
        <v>61</v>
      </c>
      <c r="N14" s="12" t="s">
        <v>62</v>
      </c>
      <c r="O14" s="47"/>
    </row>
    <row r="15" spans="2:15">
      <c r="B15" s="12"/>
      <c r="C15" s="12"/>
      <c r="D15" s="12" t="s">
        <v>63</v>
      </c>
      <c r="E15" s="12" t="s">
        <v>64</v>
      </c>
      <c r="F15" s="12"/>
      <c r="G15" s="12"/>
      <c r="H15" s="12"/>
      <c r="I15" s="12"/>
      <c r="J15" s="12"/>
      <c r="K15" s="12" t="s">
        <v>65</v>
      </c>
      <c r="L15" s="12"/>
      <c r="M15" s="12"/>
      <c r="N15" s="12"/>
      <c r="O15" s="24"/>
    </row>
    <row r="16" spans="2:15">
      <c r="B16" s="12"/>
      <c r="C16" s="12" t="s">
        <v>66</v>
      </c>
      <c r="D16" s="12" t="s">
        <v>67</v>
      </c>
      <c r="E16" s="12" t="s">
        <v>68</v>
      </c>
      <c r="F16" s="12"/>
      <c r="G16" s="12" t="s">
        <v>69</v>
      </c>
      <c r="H16" s="12" t="s">
        <v>70</v>
      </c>
      <c r="I16" s="12" t="s">
        <v>71</v>
      </c>
      <c r="J16" s="12" t="s">
        <v>67</v>
      </c>
      <c r="K16" s="12" t="s">
        <v>72</v>
      </c>
      <c r="L16" s="12"/>
      <c r="M16" s="12" t="s">
        <v>73</v>
      </c>
      <c r="N16" s="12" t="s">
        <v>74</v>
      </c>
      <c r="O16" s="24"/>
    </row>
    <row r="17" spans="2:15">
      <c r="B17" s="14">
        <v>41275</v>
      </c>
      <c r="C17" s="6"/>
      <c r="D17" s="6"/>
      <c r="E17" s="6"/>
      <c r="F17" s="16">
        <v>71.5</v>
      </c>
      <c r="G17" s="6"/>
      <c r="H17" s="6"/>
      <c r="I17" s="6"/>
      <c r="J17" s="6"/>
      <c r="K17" s="6"/>
      <c r="L17" s="6">
        <v>71.5</v>
      </c>
      <c r="M17" s="6"/>
      <c r="N17" s="6"/>
      <c r="O17" s="6"/>
    </row>
    <row r="18" spans="2:15">
      <c r="B18" s="14">
        <v>41306</v>
      </c>
      <c r="C18" s="6"/>
      <c r="D18" s="6"/>
      <c r="E18" s="6"/>
      <c r="F18" s="16">
        <v>71.5</v>
      </c>
      <c r="G18" s="6"/>
      <c r="H18" s="6"/>
      <c r="I18" s="6"/>
      <c r="J18" s="6"/>
      <c r="K18" s="6"/>
      <c r="L18" s="6">
        <v>71.5</v>
      </c>
      <c r="M18" s="6"/>
      <c r="N18" s="6"/>
      <c r="O18" s="6"/>
    </row>
    <row r="19" spans="2:15">
      <c r="B19" s="14">
        <v>41334</v>
      </c>
      <c r="C19" s="6"/>
      <c r="D19" s="6"/>
      <c r="E19" s="6"/>
      <c r="F19" s="16">
        <v>71.5</v>
      </c>
      <c r="G19" s="6"/>
      <c r="H19" s="6"/>
      <c r="I19" s="6"/>
      <c r="J19" s="6"/>
      <c r="K19" s="6"/>
      <c r="L19" s="6">
        <v>71.5</v>
      </c>
      <c r="M19" s="6"/>
      <c r="N19" s="6"/>
      <c r="O19" s="6"/>
    </row>
    <row r="20" spans="2:15">
      <c r="B20" s="14">
        <v>41365</v>
      </c>
      <c r="C20" s="6"/>
      <c r="D20" s="6"/>
      <c r="E20" s="6"/>
      <c r="F20" s="16">
        <v>74.900000000000006</v>
      </c>
      <c r="G20" s="6"/>
      <c r="H20" s="6"/>
      <c r="I20" s="6"/>
      <c r="J20" s="6"/>
      <c r="K20" s="6"/>
      <c r="L20" s="6">
        <v>74.900000000000006</v>
      </c>
      <c r="M20" s="6"/>
      <c r="N20" s="6"/>
      <c r="O20" s="6"/>
    </row>
    <row r="21" spans="2:15">
      <c r="B21" s="14">
        <v>41395</v>
      </c>
      <c r="C21" s="6"/>
      <c r="D21" s="6"/>
      <c r="E21" s="6"/>
      <c r="F21" s="16">
        <v>74.900000000000006</v>
      </c>
      <c r="G21" s="6"/>
      <c r="H21" s="6"/>
      <c r="I21" s="6"/>
      <c r="J21" s="6"/>
      <c r="K21" s="6"/>
      <c r="L21" s="6">
        <v>74.900000000000006</v>
      </c>
      <c r="M21" s="6"/>
      <c r="N21" s="6"/>
      <c r="O21" s="6"/>
    </row>
    <row r="22" spans="2:15">
      <c r="B22" s="14">
        <v>41426</v>
      </c>
      <c r="C22" s="6">
        <v>25925</v>
      </c>
      <c r="D22" s="6">
        <v>9822</v>
      </c>
      <c r="E22" s="6">
        <f>+C22-D22</f>
        <v>16103</v>
      </c>
      <c r="F22" s="16">
        <v>74.900000000000006</v>
      </c>
      <c r="G22" s="6"/>
      <c r="H22" s="6"/>
      <c r="I22" s="6">
        <v>24555</v>
      </c>
      <c r="J22" s="6">
        <v>9822</v>
      </c>
      <c r="K22" s="6">
        <f>+I22-J22</f>
        <v>14733</v>
      </c>
      <c r="L22" s="6">
        <v>74.900000000000006</v>
      </c>
      <c r="M22" s="6"/>
      <c r="N22" s="6"/>
      <c r="O22" s="6"/>
    </row>
    <row r="23" spans="2:15">
      <c r="B23" s="25" t="s">
        <v>75</v>
      </c>
      <c r="C23" s="7" t="s">
        <v>76</v>
      </c>
      <c r="D23" s="6"/>
      <c r="E23" s="26">
        <f>E22*21/30</f>
        <v>11272.1</v>
      </c>
      <c r="F23" s="16">
        <v>74.900000000000006</v>
      </c>
      <c r="G23" s="6">
        <v>13593</v>
      </c>
      <c r="H23" s="26">
        <f>+E23+G23</f>
        <v>24865.1</v>
      </c>
      <c r="I23" s="6"/>
      <c r="J23" s="6"/>
      <c r="K23" s="6">
        <v>10313</v>
      </c>
      <c r="L23" s="6">
        <v>74.900000000000006</v>
      </c>
      <c r="M23" s="6">
        <v>12874</v>
      </c>
      <c r="N23" s="6">
        <f>+K23+M23</f>
        <v>23187</v>
      </c>
      <c r="O23" s="26">
        <f>+H23-N23</f>
        <v>1678.0999999999985</v>
      </c>
    </row>
    <row r="24" spans="2:15">
      <c r="B24" s="14">
        <v>41456</v>
      </c>
      <c r="C24" s="6">
        <v>25925</v>
      </c>
      <c r="D24" s="6">
        <v>9822</v>
      </c>
      <c r="E24" s="6">
        <f>+C24-D24</f>
        <v>16103</v>
      </c>
      <c r="F24" s="16">
        <v>78.900000000000006</v>
      </c>
      <c r="G24" s="6">
        <f>ROUND(((C24*F24)/100),0)</f>
        <v>20455</v>
      </c>
      <c r="H24" s="6">
        <f>+E24+G24</f>
        <v>36558</v>
      </c>
      <c r="I24" s="6">
        <v>24555</v>
      </c>
      <c r="J24" s="6">
        <v>9822</v>
      </c>
      <c r="K24" s="6">
        <f>+I24-J24</f>
        <v>14733</v>
      </c>
      <c r="L24" s="6">
        <v>78.900000000000006</v>
      </c>
      <c r="M24" s="6">
        <f>ROUND(((I24*L24)/100),0)</f>
        <v>19374</v>
      </c>
      <c r="N24" s="6">
        <f>+K24+M24</f>
        <v>34107</v>
      </c>
      <c r="O24" s="26">
        <f t="shared" ref="O24:O41" si="0">+H24-N24</f>
        <v>2451</v>
      </c>
    </row>
    <row r="25" spans="2:15">
      <c r="B25" s="14">
        <v>41487</v>
      </c>
      <c r="C25" s="6">
        <v>25925</v>
      </c>
      <c r="D25" s="6">
        <v>9822</v>
      </c>
      <c r="E25" s="6">
        <f t="shared" ref="E25:E41" si="1">+C25-D25</f>
        <v>16103</v>
      </c>
      <c r="F25" s="16">
        <v>78.900000000000006</v>
      </c>
      <c r="G25" s="6">
        <f t="shared" ref="G25:G26" si="2">ROUND(((C25*F25)/100),0)</f>
        <v>20455</v>
      </c>
      <c r="H25" s="6">
        <f t="shared" ref="H25:H41" si="3">+E25+G25</f>
        <v>36558</v>
      </c>
      <c r="I25" s="6">
        <v>24555</v>
      </c>
      <c r="J25" s="6">
        <v>9822</v>
      </c>
      <c r="K25" s="6">
        <f t="shared" ref="K25:K41" si="4">+I25-J25</f>
        <v>14733</v>
      </c>
      <c r="L25" s="6">
        <v>78.900000000000006</v>
      </c>
      <c r="M25" s="6">
        <f t="shared" ref="M25:M38" si="5">ROUND(((I25*L25)/100),0)</f>
        <v>19374</v>
      </c>
      <c r="N25" s="6">
        <f t="shared" ref="N25:N41" si="6">+K25+M25</f>
        <v>34107</v>
      </c>
      <c r="O25" s="26">
        <f t="shared" si="0"/>
        <v>2451</v>
      </c>
    </row>
    <row r="26" spans="2:15">
      <c r="B26" s="14">
        <v>41518</v>
      </c>
      <c r="C26" s="6">
        <v>25925</v>
      </c>
      <c r="D26" s="6">
        <v>9822</v>
      </c>
      <c r="E26" s="6">
        <f t="shared" si="1"/>
        <v>16103</v>
      </c>
      <c r="F26" s="16">
        <v>78.900000000000006</v>
      </c>
      <c r="G26" s="6">
        <f t="shared" si="2"/>
        <v>20455</v>
      </c>
      <c r="H26" s="6">
        <f t="shared" si="3"/>
        <v>36558</v>
      </c>
      <c r="I26" s="6">
        <v>24555</v>
      </c>
      <c r="J26" s="6">
        <v>9822</v>
      </c>
      <c r="K26" s="6">
        <f t="shared" si="4"/>
        <v>14733</v>
      </c>
      <c r="L26" s="6">
        <v>78.900000000000006</v>
      </c>
      <c r="M26" s="6">
        <f t="shared" si="5"/>
        <v>19374</v>
      </c>
      <c r="N26" s="6">
        <f t="shared" si="6"/>
        <v>34107</v>
      </c>
      <c r="O26" s="26">
        <f t="shared" si="0"/>
        <v>2451</v>
      </c>
    </row>
    <row r="27" spans="2:15">
      <c r="B27" s="14">
        <v>41548</v>
      </c>
      <c r="C27" s="6">
        <v>25925</v>
      </c>
      <c r="D27" s="6">
        <v>9822</v>
      </c>
      <c r="E27" s="6">
        <f t="shared" si="1"/>
        <v>16103</v>
      </c>
      <c r="F27" s="16">
        <v>85.5</v>
      </c>
      <c r="G27" s="6">
        <f>ROUND(((C27*F27)/100),0)</f>
        <v>22166</v>
      </c>
      <c r="H27" s="6">
        <f t="shared" si="3"/>
        <v>38269</v>
      </c>
      <c r="I27" s="6">
        <v>24555</v>
      </c>
      <c r="J27" s="6">
        <v>9822</v>
      </c>
      <c r="K27" s="6">
        <f t="shared" si="4"/>
        <v>14733</v>
      </c>
      <c r="L27" s="6">
        <v>85.5</v>
      </c>
      <c r="M27" s="6">
        <f t="shared" si="5"/>
        <v>20995</v>
      </c>
      <c r="N27" s="6">
        <f t="shared" si="6"/>
        <v>35728</v>
      </c>
      <c r="O27" s="26">
        <f t="shared" si="0"/>
        <v>2541</v>
      </c>
    </row>
    <row r="28" spans="2:15">
      <c r="B28" s="14">
        <v>41579</v>
      </c>
      <c r="C28" s="6">
        <v>25925</v>
      </c>
      <c r="D28" s="6">
        <v>9822</v>
      </c>
      <c r="E28" s="6">
        <f t="shared" si="1"/>
        <v>16103</v>
      </c>
      <c r="F28" s="16">
        <v>85.5</v>
      </c>
      <c r="G28" s="6">
        <f t="shared" ref="G28:G29" si="7">ROUND(((C28*F28)/100),0)</f>
        <v>22166</v>
      </c>
      <c r="H28" s="6">
        <f t="shared" si="3"/>
        <v>38269</v>
      </c>
      <c r="I28" s="6">
        <v>24555</v>
      </c>
      <c r="J28" s="6">
        <v>9822</v>
      </c>
      <c r="K28" s="6">
        <f t="shared" si="4"/>
        <v>14733</v>
      </c>
      <c r="L28" s="6">
        <v>85.5</v>
      </c>
      <c r="M28" s="6">
        <f t="shared" si="5"/>
        <v>20995</v>
      </c>
      <c r="N28" s="6">
        <f t="shared" si="6"/>
        <v>35728</v>
      </c>
      <c r="O28" s="26">
        <f t="shared" si="0"/>
        <v>2541</v>
      </c>
    </row>
    <row r="29" spans="2:15">
      <c r="B29" s="14">
        <v>41609</v>
      </c>
      <c r="C29" s="6">
        <v>25925</v>
      </c>
      <c r="D29" s="6">
        <v>9822</v>
      </c>
      <c r="E29" s="6">
        <f t="shared" si="1"/>
        <v>16103</v>
      </c>
      <c r="F29" s="16">
        <v>85.5</v>
      </c>
      <c r="G29" s="6">
        <f t="shared" si="7"/>
        <v>22166</v>
      </c>
      <c r="H29" s="6">
        <f t="shared" si="3"/>
        <v>38269</v>
      </c>
      <c r="I29" s="6">
        <v>24555</v>
      </c>
      <c r="J29" s="6">
        <v>9822</v>
      </c>
      <c r="K29" s="6">
        <f t="shared" si="4"/>
        <v>14733</v>
      </c>
      <c r="L29" s="6">
        <v>85.5</v>
      </c>
      <c r="M29" s="6">
        <f t="shared" si="5"/>
        <v>20995</v>
      </c>
      <c r="N29" s="6">
        <f t="shared" si="6"/>
        <v>35728</v>
      </c>
      <c r="O29" s="26">
        <f t="shared" si="0"/>
        <v>2541</v>
      </c>
    </row>
    <row r="30" spans="2:15">
      <c r="B30" s="14">
        <v>41640</v>
      </c>
      <c r="C30" s="6">
        <v>25925</v>
      </c>
      <c r="D30" s="6">
        <v>9822</v>
      </c>
      <c r="E30" s="6">
        <f t="shared" si="1"/>
        <v>16103</v>
      </c>
      <c r="F30" s="16">
        <v>90.5</v>
      </c>
      <c r="G30" s="6">
        <f>ROUND(((C30*F30)/100),0)+1</f>
        <v>23463</v>
      </c>
      <c r="H30" s="6">
        <f t="shared" si="3"/>
        <v>39566</v>
      </c>
      <c r="I30" s="6">
        <v>24555</v>
      </c>
      <c r="J30" s="6">
        <v>9822</v>
      </c>
      <c r="K30" s="6">
        <f t="shared" si="4"/>
        <v>14733</v>
      </c>
      <c r="L30" s="6">
        <v>90.5</v>
      </c>
      <c r="M30" s="6">
        <f>ROUND(((I30*L30)/100),0)+1</f>
        <v>22223</v>
      </c>
      <c r="N30" s="6">
        <f t="shared" si="6"/>
        <v>36956</v>
      </c>
      <c r="O30" s="26">
        <f t="shared" si="0"/>
        <v>2610</v>
      </c>
    </row>
    <row r="31" spans="2:15">
      <c r="B31" s="14">
        <v>41671</v>
      </c>
      <c r="C31" s="6">
        <v>25925</v>
      </c>
      <c r="D31" s="6">
        <v>9822</v>
      </c>
      <c r="E31" s="6">
        <f t="shared" si="1"/>
        <v>16103</v>
      </c>
      <c r="F31" s="16">
        <v>90.5</v>
      </c>
      <c r="G31" s="6">
        <f t="shared" ref="G31:G32" si="8">ROUND(((C31*F31)/100),0)+1</f>
        <v>23463</v>
      </c>
      <c r="H31" s="6">
        <f t="shared" si="3"/>
        <v>39566</v>
      </c>
      <c r="I31" s="6">
        <v>24555</v>
      </c>
      <c r="J31" s="6">
        <v>9822</v>
      </c>
      <c r="K31" s="6">
        <f t="shared" si="4"/>
        <v>14733</v>
      </c>
      <c r="L31" s="6">
        <v>90.5</v>
      </c>
      <c r="M31" s="6">
        <f t="shared" ref="M31:M32" si="9">ROUND(((I31*L31)/100),0)+1</f>
        <v>22223</v>
      </c>
      <c r="N31" s="6">
        <f t="shared" si="6"/>
        <v>36956</v>
      </c>
      <c r="O31" s="26">
        <f t="shared" si="0"/>
        <v>2610</v>
      </c>
    </row>
    <row r="32" spans="2:15">
      <c r="B32" s="14">
        <v>41699</v>
      </c>
      <c r="C32" s="6">
        <v>25925</v>
      </c>
      <c r="D32" s="6">
        <v>9822</v>
      </c>
      <c r="E32" s="6">
        <f t="shared" si="1"/>
        <v>16103</v>
      </c>
      <c r="F32" s="16">
        <v>90.5</v>
      </c>
      <c r="G32" s="6">
        <f t="shared" si="8"/>
        <v>23463</v>
      </c>
      <c r="H32" s="6">
        <f t="shared" si="3"/>
        <v>39566</v>
      </c>
      <c r="I32" s="6">
        <v>24555</v>
      </c>
      <c r="J32" s="6">
        <v>9822</v>
      </c>
      <c r="K32" s="6">
        <f t="shared" si="4"/>
        <v>14733</v>
      </c>
      <c r="L32" s="6">
        <v>90.5</v>
      </c>
      <c r="M32" s="6">
        <f t="shared" si="9"/>
        <v>22223</v>
      </c>
      <c r="N32" s="6">
        <f t="shared" si="6"/>
        <v>36956</v>
      </c>
      <c r="O32" s="26">
        <f t="shared" si="0"/>
        <v>2610</v>
      </c>
    </row>
    <row r="33" spans="2:15">
      <c r="B33" s="14">
        <v>41730</v>
      </c>
      <c r="C33" s="6">
        <v>25925</v>
      </c>
      <c r="D33" s="6">
        <v>9822</v>
      </c>
      <c r="E33" s="6">
        <f t="shared" si="1"/>
        <v>16103</v>
      </c>
      <c r="F33" s="16">
        <v>88.4</v>
      </c>
      <c r="G33" s="6">
        <f t="shared" ref="G33:G35" si="10">ROUND(((C33*F33)/100),0)</f>
        <v>22918</v>
      </c>
      <c r="H33" s="6">
        <f t="shared" si="3"/>
        <v>39021</v>
      </c>
      <c r="I33" s="6">
        <v>24555</v>
      </c>
      <c r="J33" s="6">
        <v>9822</v>
      </c>
      <c r="K33" s="6">
        <f t="shared" si="4"/>
        <v>14733</v>
      </c>
      <c r="L33" s="6">
        <v>88.4</v>
      </c>
      <c r="M33" s="6">
        <f t="shared" si="5"/>
        <v>21707</v>
      </c>
      <c r="N33" s="6">
        <f t="shared" si="6"/>
        <v>36440</v>
      </c>
      <c r="O33" s="26">
        <f t="shared" si="0"/>
        <v>2581</v>
      </c>
    </row>
    <row r="34" spans="2:15">
      <c r="B34" s="14">
        <v>41760</v>
      </c>
      <c r="C34" s="6">
        <v>25925</v>
      </c>
      <c r="D34" s="6">
        <v>9822</v>
      </c>
      <c r="E34" s="6">
        <f t="shared" si="1"/>
        <v>16103</v>
      </c>
      <c r="F34" s="16">
        <v>88.4</v>
      </c>
      <c r="G34" s="6">
        <f t="shared" si="10"/>
        <v>22918</v>
      </c>
      <c r="H34" s="6">
        <f t="shared" si="3"/>
        <v>39021</v>
      </c>
      <c r="I34" s="6">
        <v>24555</v>
      </c>
      <c r="J34" s="6">
        <v>9822</v>
      </c>
      <c r="K34" s="6">
        <f t="shared" si="4"/>
        <v>14733</v>
      </c>
      <c r="L34" s="6">
        <v>88.4</v>
      </c>
      <c r="M34" s="6">
        <f t="shared" si="5"/>
        <v>21707</v>
      </c>
      <c r="N34" s="6">
        <f t="shared" si="6"/>
        <v>36440</v>
      </c>
      <c r="O34" s="26">
        <f t="shared" si="0"/>
        <v>2581</v>
      </c>
    </row>
    <row r="35" spans="2:15">
      <c r="B35" s="14">
        <v>41791</v>
      </c>
      <c r="C35" s="6">
        <v>25925</v>
      </c>
      <c r="D35" s="6">
        <v>9822</v>
      </c>
      <c r="E35" s="6">
        <f t="shared" si="1"/>
        <v>16103</v>
      </c>
      <c r="F35" s="16">
        <v>88.4</v>
      </c>
      <c r="G35" s="6">
        <f t="shared" si="10"/>
        <v>22918</v>
      </c>
      <c r="H35" s="6">
        <f t="shared" si="3"/>
        <v>39021</v>
      </c>
      <c r="I35" s="6">
        <v>24555</v>
      </c>
      <c r="J35" s="6">
        <v>9822</v>
      </c>
      <c r="K35" s="6">
        <f t="shared" si="4"/>
        <v>14733</v>
      </c>
      <c r="L35" s="6">
        <v>88.4</v>
      </c>
      <c r="M35" s="6">
        <f t="shared" si="5"/>
        <v>21707</v>
      </c>
      <c r="N35" s="6">
        <f t="shared" si="6"/>
        <v>36440</v>
      </c>
      <c r="O35" s="26">
        <f t="shared" si="0"/>
        <v>2581</v>
      </c>
    </row>
    <row r="36" spans="2:15">
      <c r="B36" s="14">
        <v>41821</v>
      </c>
      <c r="C36" s="6">
        <v>25925</v>
      </c>
      <c r="D36" s="6">
        <v>9822</v>
      </c>
      <c r="E36" s="6">
        <f t="shared" si="1"/>
        <v>16103</v>
      </c>
      <c r="F36" s="16">
        <v>91.3</v>
      </c>
      <c r="G36" s="6">
        <f>ROUND(((C36*F36)/100),0)</f>
        <v>23670</v>
      </c>
      <c r="H36" s="6">
        <f t="shared" si="3"/>
        <v>39773</v>
      </c>
      <c r="I36" s="6">
        <v>24555</v>
      </c>
      <c r="J36" s="6">
        <v>9822</v>
      </c>
      <c r="K36" s="6">
        <f t="shared" si="4"/>
        <v>14733</v>
      </c>
      <c r="L36" s="6">
        <v>91.3</v>
      </c>
      <c r="M36" s="6">
        <f t="shared" si="5"/>
        <v>22419</v>
      </c>
      <c r="N36" s="6">
        <f t="shared" si="6"/>
        <v>37152</v>
      </c>
      <c r="O36" s="26">
        <f t="shared" si="0"/>
        <v>2621</v>
      </c>
    </row>
    <row r="37" spans="2:15">
      <c r="B37" s="14">
        <v>41852</v>
      </c>
      <c r="C37" s="6">
        <v>25925</v>
      </c>
      <c r="D37" s="6">
        <v>9822</v>
      </c>
      <c r="E37" s="6">
        <f t="shared" si="1"/>
        <v>16103</v>
      </c>
      <c r="F37" s="16">
        <v>91.3</v>
      </c>
      <c r="G37" s="6">
        <f t="shared" ref="G37:G38" si="11">ROUND(((C37*F37)/100),0)</f>
        <v>23670</v>
      </c>
      <c r="H37" s="6">
        <f t="shared" si="3"/>
        <v>39773</v>
      </c>
      <c r="I37" s="6">
        <v>24555</v>
      </c>
      <c r="J37" s="6">
        <v>9822</v>
      </c>
      <c r="K37" s="6">
        <f t="shared" si="4"/>
        <v>14733</v>
      </c>
      <c r="L37" s="6">
        <v>91.3</v>
      </c>
      <c r="M37" s="6">
        <f t="shared" si="5"/>
        <v>22419</v>
      </c>
      <c r="N37" s="6">
        <f t="shared" si="6"/>
        <v>37152</v>
      </c>
      <c r="O37" s="26">
        <f t="shared" si="0"/>
        <v>2621</v>
      </c>
    </row>
    <row r="38" spans="2:15">
      <c r="B38" s="14">
        <v>41883</v>
      </c>
      <c r="C38" s="6">
        <v>25925</v>
      </c>
      <c r="D38" s="6">
        <v>9822</v>
      </c>
      <c r="E38" s="6">
        <f t="shared" si="1"/>
        <v>16103</v>
      </c>
      <c r="F38" s="16">
        <v>91.3</v>
      </c>
      <c r="G38" s="6">
        <f t="shared" si="11"/>
        <v>23670</v>
      </c>
      <c r="H38" s="6">
        <f t="shared" si="3"/>
        <v>39773</v>
      </c>
      <c r="I38" s="6">
        <v>24555</v>
      </c>
      <c r="J38" s="6">
        <v>9822</v>
      </c>
      <c r="K38" s="6">
        <f t="shared" si="4"/>
        <v>14733</v>
      </c>
      <c r="L38" s="6">
        <v>91.3</v>
      </c>
      <c r="M38" s="6">
        <f t="shared" si="5"/>
        <v>22419</v>
      </c>
      <c r="N38" s="6">
        <f t="shared" si="6"/>
        <v>37152</v>
      </c>
      <c r="O38" s="26">
        <f t="shared" si="0"/>
        <v>2621</v>
      </c>
    </row>
    <row r="39" spans="2:15">
      <c r="B39" s="14">
        <v>41913</v>
      </c>
      <c r="C39" s="6">
        <v>25925</v>
      </c>
      <c r="D39" s="6">
        <v>9822</v>
      </c>
      <c r="E39" s="6">
        <f t="shared" si="1"/>
        <v>16103</v>
      </c>
      <c r="F39" s="16">
        <v>98.1</v>
      </c>
      <c r="G39" s="6">
        <f>ROUND(((C39*F39)/100),0)+1</f>
        <v>25433</v>
      </c>
      <c r="H39" s="6">
        <f t="shared" si="3"/>
        <v>41536</v>
      </c>
      <c r="I39" s="6">
        <v>24555</v>
      </c>
      <c r="J39" s="6">
        <v>9822</v>
      </c>
      <c r="K39" s="6">
        <f t="shared" si="4"/>
        <v>14733</v>
      </c>
      <c r="L39" s="6">
        <v>98.1</v>
      </c>
      <c r="M39" s="6">
        <f>ROUND(((I39*L39)/100),0)+1</f>
        <v>24089</v>
      </c>
      <c r="N39" s="6">
        <f t="shared" si="6"/>
        <v>38822</v>
      </c>
      <c r="O39" s="26">
        <f t="shared" si="0"/>
        <v>2714</v>
      </c>
    </row>
    <row r="40" spans="2:15">
      <c r="B40" s="14">
        <v>41944</v>
      </c>
      <c r="C40" s="6">
        <v>25925</v>
      </c>
      <c r="D40" s="6">
        <v>9822</v>
      </c>
      <c r="E40" s="6">
        <f t="shared" si="1"/>
        <v>16103</v>
      </c>
      <c r="F40" s="16">
        <v>98.1</v>
      </c>
      <c r="G40" s="6">
        <f t="shared" ref="G40:G41" si="12">ROUND(((C40*F40)/100),0)+1</f>
        <v>25433</v>
      </c>
      <c r="H40" s="6">
        <f t="shared" si="3"/>
        <v>41536</v>
      </c>
      <c r="I40" s="6">
        <v>24555</v>
      </c>
      <c r="J40" s="6">
        <v>9822</v>
      </c>
      <c r="K40" s="6">
        <f t="shared" si="4"/>
        <v>14733</v>
      </c>
      <c r="L40" s="6">
        <v>98.1</v>
      </c>
      <c r="M40" s="6">
        <f t="shared" ref="M40:M41" si="13">ROUND(((I40*L40)/100),0)+1</f>
        <v>24089</v>
      </c>
      <c r="N40" s="6">
        <f t="shared" si="6"/>
        <v>38822</v>
      </c>
      <c r="O40" s="26">
        <f t="shared" si="0"/>
        <v>2714</v>
      </c>
    </row>
    <row r="41" spans="2:15">
      <c r="B41" s="14">
        <v>41974</v>
      </c>
      <c r="C41" s="6">
        <v>25925</v>
      </c>
      <c r="D41" s="6">
        <v>9822</v>
      </c>
      <c r="E41" s="6">
        <f t="shared" si="1"/>
        <v>16103</v>
      </c>
      <c r="F41" s="16">
        <v>98.1</v>
      </c>
      <c r="G41" s="6">
        <f t="shared" si="12"/>
        <v>25433</v>
      </c>
      <c r="H41" s="6">
        <f t="shared" si="3"/>
        <v>41536</v>
      </c>
      <c r="I41" s="6">
        <v>24555</v>
      </c>
      <c r="J41" s="6">
        <v>9822</v>
      </c>
      <c r="K41" s="6">
        <f t="shared" si="4"/>
        <v>14733</v>
      </c>
      <c r="L41" s="6">
        <v>98.1</v>
      </c>
      <c r="M41" s="6">
        <f t="shared" si="13"/>
        <v>24089</v>
      </c>
      <c r="N41" s="6">
        <f t="shared" si="6"/>
        <v>38822</v>
      </c>
      <c r="O41" s="26">
        <f t="shared" si="0"/>
        <v>2714</v>
      </c>
    </row>
    <row r="42" spans="2:15">
      <c r="B42" s="27"/>
      <c r="C42" s="5"/>
      <c r="D42" s="5"/>
      <c r="E42" s="5"/>
      <c r="F42" s="28"/>
      <c r="G42" s="5"/>
      <c r="H42" s="5"/>
      <c r="I42" s="5"/>
      <c r="J42" s="5"/>
      <c r="K42" s="5"/>
      <c r="L42" s="5"/>
      <c r="M42" s="6"/>
      <c r="N42" s="5"/>
      <c r="O42" s="29">
        <f>SUM(O23:O41)</f>
        <v>48232.1</v>
      </c>
    </row>
    <row r="43" spans="2:15">
      <c r="B43" s="27"/>
      <c r="C43" s="5"/>
      <c r="D43" s="5"/>
      <c r="E43" s="5"/>
      <c r="F43" s="28"/>
      <c r="G43" s="5"/>
      <c r="H43" s="5"/>
      <c r="I43" s="5"/>
      <c r="J43" s="5"/>
      <c r="K43" s="5"/>
      <c r="L43" s="5"/>
      <c r="M43" s="5"/>
      <c r="N43" s="5"/>
      <c r="O43" s="5"/>
    </row>
    <row r="44" spans="2:15">
      <c r="B44" s="27"/>
      <c r="C44" s="5"/>
      <c r="D44" s="5"/>
      <c r="E44" s="5"/>
      <c r="F44" s="28"/>
      <c r="G44" s="5"/>
      <c r="H44" s="5"/>
      <c r="I44" s="5"/>
      <c r="J44" s="5"/>
      <c r="K44" s="5"/>
      <c r="L44" s="5"/>
      <c r="M44" s="5"/>
      <c r="N44" s="5"/>
      <c r="O44" s="5"/>
    </row>
    <row r="45" spans="2:15">
      <c r="O45" t="s">
        <v>32</v>
      </c>
    </row>
    <row r="46" spans="2:15" ht="15.75">
      <c r="B46" s="1" t="s">
        <v>44</v>
      </c>
    </row>
    <row r="48" spans="2:15">
      <c r="B48" s="6" t="s">
        <v>53</v>
      </c>
      <c r="C48" s="6"/>
      <c r="D48" s="6"/>
      <c r="E48" s="6">
        <v>25925</v>
      </c>
    </row>
    <row r="49" spans="2:15">
      <c r="B49" s="6" t="s">
        <v>77</v>
      </c>
      <c r="C49" s="6"/>
      <c r="D49" s="6"/>
      <c r="E49" s="6">
        <v>24555</v>
      </c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2:15">
      <c r="B50" s="19" t="s">
        <v>78</v>
      </c>
      <c r="C50" s="6"/>
      <c r="D50" s="6"/>
      <c r="E50" s="6">
        <f>+E49*0.4</f>
        <v>9822</v>
      </c>
      <c r="F50" s="20"/>
      <c r="G50" s="5"/>
      <c r="H50" s="5"/>
      <c r="I50" s="5"/>
      <c r="J50" s="5"/>
      <c r="K50" s="5"/>
      <c r="L50" s="5"/>
      <c r="M50" s="5"/>
      <c r="N50" s="21"/>
      <c r="O50" s="5"/>
    </row>
    <row r="51" spans="2:15">
      <c r="B51" s="19" t="s">
        <v>79</v>
      </c>
      <c r="C51" s="6"/>
      <c r="D51" s="6"/>
      <c r="E51" s="6">
        <f>+E49-E50</f>
        <v>14733</v>
      </c>
      <c r="F51" s="20"/>
      <c r="G51" s="5"/>
      <c r="H51" s="5"/>
      <c r="I51" s="5"/>
      <c r="J51" s="5"/>
      <c r="K51" s="5"/>
      <c r="L51" s="5"/>
      <c r="M51" s="5"/>
      <c r="N51" s="22"/>
      <c r="O51" s="5"/>
    </row>
    <row r="52" spans="2:15">
      <c r="B52" s="19" t="s">
        <v>80</v>
      </c>
      <c r="C52" s="6"/>
      <c r="D52" s="6"/>
      <c r="E52" s="6">
        <f>+E48-E50</f>
        <v>16103</v>
      </c>
      <c r="F52" s="20"/>
      <c r="G52" s="5"/>
      <c r="H52" s="5"/>
      <c r="I52" s="5"/>
      <c r="J52" s="5"/>
      <c r="K52" s="5"/>
      <c r="L52" s="5"/>
      <c r="M52" s="23"/>
      <c r="N52" s="5"/>
      <c r="O52" s="5"/>
    </row>
    <row r="53" spans="2:15">
      <c r="B53" s="5"/>
      <c r="C53" s="5"/>
      <c r="D53" s="5"/>
      <c r="E53" s="5"/>
      <c r="F53" s="20"/>
      <c r="G53" s="5"/>
      <c r="H53" s="5"/>
      <c r="I53" s="5"/>
      <c r="J53" s="5"/>
      <c r="K53" s="5"/>
      <c r="L53" s="5"/>
      <c r="M53" s="20"/>
      <c r="N53" s="5"/>
      <c r="O53" s="5"/>
    </row>
    <row r="56" spans="2:15" ht="15" customHeight="1">
      <c r="B56" s="46" t="s">
        <v>50</v>
      </c>
      <c r="C56" s="46"/>
      <c r="D56" s="46"/>
      <c r="E56" s="46"/>
      <c r="F56" s="46"/>
      <c r="G56" s="46"/>
      <c r="H56" s="46"/>
      <c r="I56" s="46" t="s">
        <v>51</v>
      </c>
      <c r="J56" s="46"/>
      <c r="K56" s="46"/>
      <c r="L56" s="46"/>
      <c r="M56" s="46"/>
      <c r="N56" s="46"/>
      <c r="O56" s="47" t="s">
        <v>52</v>
      </c>
    </row>
    <row r="57" spans="2:15">
      <c r="B57" s="12" t="s">
        <v>24</v>
      </c>
      <c r="C57" s="12" t="s">
        <v>53</v>
      </c>
      <c r="D57" s="12" t="s">
        <v>54</v>
      </c>
      <c r="E57" s="12" t="s">
        <v>55</v>
      </c>
      <c r="F57" s="12" t="s">
        <v>56</v>
      </c>
      <c r="G57" s="12" t="s">
        <v>57</v>
      </c>
      <c r="H57" s="12" t="s">
        <v>58</v>
      </c>
      <c r="I57" s="12" t="s">
        <v>59</v>
      </c>
      <c r="J57" s="12" t="s">
        <v>54</v>
      </c>
      <c r="K57" s="12" t="s">
        <v>55</v>
      </c>
      <c r="L57" s="12" t="s">
        <v>60</v>
      </c>
      <c r="M57" s="12" t="s">
        <v>61</v>
      </c>
      <c r="N57" s="12" t="s">
        <v>62</v>
      </c>
      <c r="O57" s="47"/>
    </row>
    <row r="58" spans="2:15">
      <c r="B58" s="12"/>
      <c r="C58" s="12"/>
      <c r="D58" s="12" t="s">
        <v>63</v>
      </c>
      <c r="E58" s="12" t="s">
        <v>64</v>
      </c>
      <c r="F58" s="12"/>
      <c r="G58" s="12"/>
      <c r="H58" s="12"/>
      <c r="I58" s="12"/>
      <c r="J58" s="12"/>
      <c r="K58" s="12" t="s">
        <v>65</v>
      </c>
      <c r="L58" s="12"/>
      <c r="M58" s="12"/>
      <c r="N58" s="12"/>
      <c r="O58" s="24"/>
    </row>
    <row r="59" spans="2:15">
      <c r="B59" s="12"/>
      <c r="C59" s="12" t="s">
        <v>66</v>
      </c>
      <c r="D59" s="12" t="s">
        <v>67</v>
      </c>
      <c r="E59" s="12" t="s">
        <v>68</v>
      </c>
      <c r="F59" s="12"/>
      <c r="G59" s="12" t="s">
        <v>69</v>
      </c>
      <c r="H59" s="12" t="s">
        <v>70</v>
      </c>
      <c r="I59" s="12" t="s">
        <v>71</v>
      </c>
      <c r="J59" s="12" t="s">
        <v>67</v>
      </c>
      <c r="K59" s="12" t="s">
        <v>72</v>
      </c>
      <c r="L59" s="12"/>
      <c r="M59" s="12" t="s">
        <v>73</v>
      </c>
      <c r="N59" s="12" t="s">
        <v>74</v>
      </c>
      <c r="O59" s="24"/>
    </row>
    <row r="60" spans="2:15">
      <c r="B60" s="14">
        <v>42005</v>
      </c>
      <c r="C60" s="6">
        <v>25925</v>
      </c>
      <c r="D60" s="6">
        <v>9822</v>
      </c>
      <c r="E60" s="6">
        <f t="shared" ref="E60:E80" si="14">+C60-D60</f>
        <v>16103</v>
      </c>
      <c r="F60" s="16">
        <v>100.3</v>
      </c>
      <c r="G60" s="6">
        <f>ROUND(((C60*F60)/100),0)</f>
        <v>26003</v>
      </c>
      <c r="H60" s="6">
        <f>+E60+G60</f>
        <v>42106</v>
      </c>
      <c r="I60" s="6">
        <v>24555</v>
      </c>
      <c r="J60" s="6">
        <v>9822</v>
      </c>
      <c r="K60" s="6">
        <f t="shared" ref="K60:K80" si="15">+I60-J60</f>
        <v>14733</v>
      </c>
      <c r="L60" s="6">
        <v>100.3</v>
      </c>
      <c r="M60" s="6">
        <f>ROUND(((I60*L60)/100),0)</f>
        <v>24629</v>
      </c>
      <c r="N60" s="6">
        <f>+K60+M60</f>
        <v>39362</v>
      </c>
      <c r="O60" s="6">
        <f>+H60-N60</f>
        <v>2744</v>
      </c>
    </row>
    <row r="61" spans="2:15">
      <c r="B61" s="14">
        <v>42036</v>
      </c>
      <c r="C61" s="6">
        <v>25925</v>
      </c>
      <c r="D61" s="6">
        <v>9822</v>
      </c>
      <c r="E61" s="6">
        <f t="shared" si="14"/>
        <v>16103</v>
      </c>
      <c r="F61" s="16">
        <v>100.3</v>
      </c>
      <c r="G61" s="6">
        <f t="shared" ref="G61:G62" si="16">ROUND(((C61*F61)/100),0)</f>
        <v>26003</v>
      </c>
      <c r="H61" s="6">
        <f t="shared" ref="H61:H80" si="17">+E61+G61</f>
        <v>42106</v>
      </c>
      <c r="I61" s="6">
        <v>24555</v>
      </c>
      <c r="J61" s="6">
        <v>9822</v>
      </c>
      <c r="K61" s="6">
        <f t="shared" si="15"/>
        <v>14733</v>
      </c>
      <c r="L61" s="6">
        <v>100.3</v>
      </c>
      <c r="M61" s="6">
        <f t="shared" ref="M61:M62" si="18">ROUND(((I61*L61)/100),0)</f>
        <v>24629</v>
      </c>
      <c r="N61" s="6">
        <f t="shared" ref="N61:N80" si="19">+K61+M61</f>
        <v>39362</v>
      </c>
      <c r="O61" s="6">
        <f t="shared" ref="O61:O80" si="20">+H61-N61</f>
        <v>2744</v>
      </c>
    </row>
    <row r="62" spans="2:15">
      <c r="B62" s="14">
        <v>42064</v>
      </c>
      <c r="C62" s="6">
        <v>25925</v>
      </c>
      <c r="D62" s="6">
        <v>9822</v>
      </c>
      <c r="E62" s="6">
        <f t="shared" si="14"/>
        <v>16103</v>
      </c>
      <c r="F62" s="16">
        <v>100.3</v>
      </c>
      <c r="G62" s="6">
        <f t="shared" si="16"/>
        <v>26003</v>
      </c>
      <c r="H62" s="6">
        <f t="shared" si="17"/>
        <v>42106</v>
      </c>
      <c r="I62" s="6">
        <v>24555</v>
      </c>
      <c r="J62" s="6">
        <v>9822</v>
      </c>
      <c r="K62" s="6">
        <f t="shared" si="15"/>
        <v>14733</v>
      </c>
      <c r="L62" s="6">
        <v>100.3</v>
      </c>
      <c r="M62" s="6">
        <f t="shared" si="18"/>
        <v>24629</v>
      </c>
      <c r="N62" s="6">
        <f t="shared" si="19"/>
        <v>39362</v>
      </c>
      <c r="O62" s="6">
        <f t="shared" si="20"/>
        <v>2744</v>
      </c>
    </row>
    <row r="63" spans="2:15">
      <c r="B63" s="14">
        <v>42095</v>
      </c>
      <c r="C63" s="6">
        <v>25925</v>
      </c>
      <c r="D63" s="6">
        <v>9822</v>
      </c>
      <c r="E63" s="6">
        <f t="shared" si="14"/>
        <v>16103</v>
      </c>
      <c r="F63" s="16">
        <v>100.5</v>
      </c>
      <c r="G63" s="6">
        <f>ROUND(((C63*F63)/100),0)</f>
        <v>26055</v>
      </c>
      <c r="H63" s="6">
        <f t="shared" si="17"/>
        <v>42158</v>
      </c>
      <c r="I63" s="6">
        <v>24555</v>
      </c>
      <c r="J63" s="6">
        <v>9822</v>
      </c>
      <c r="K63" s="6">
        <f t="shared" si="15"/>
        <v>14733</v>
      </c>
      <c r="L63" s="6">
        <v>100.5</v>
      </c>
      <c r="M63" s="6">
        <f>ROUND(((I63*L63)/100),0)</f>
        <v>24678</v>
      </c>
      <c r="N63" s="6">
        <f t="shared" si="19"/>
        <v>39411</v>
      </c>
      <c r="O63" s="6">
        <f t="shared" si="20"/>
        <v>2747</v>
      </c>
    </row>
    <row r="64" spans="2:15">
      <c r="B64" s="14">
        <v>42125</v>
      </c>
      <c r="C64" s="6">
        <v>25925</v>
      </c>
      <c r="D64" s="6">
        <v>9822</v>
      </c>
      <c r="E64" s="6">
        <f t="shared" si="14"/>
        <v>16103</v>
      </c>
      <c r="F64" s="16">
        <v>100.5</v>
      </c>
      <c r="G64" s="6">
        <f t="shared" ref="G64:G65" si="21">ROUND(((C64*F64)/100),0)</f>
        <v>26055</v>
      </c>
      <c r="H64" s="6">
        <f t="shared" si="17"/>
        <v>42158</v>
      </c>
      <c r="I64" s="6">
        <v>24555</v>
      </c>
      <c r="J64" s="6">
        <v>9822</v>
      </c>
      <c r="K64" s="6">
        <f t="shared" si="15"/>
        <v>14733</v>
      </c>
      <c r="L64" s="6">
        <v>100.5</v>
      </c>
      <c r="M64" s="6">
        <f t="shared" ref="M64:M65" si="22">ROUND(((I64*L64)/100),0)</f>
        <v>24678</v>
      </c>
      <c r="N64" s="6">
        <f t="shared" si="19"/>
        <v>39411</v>
      </c>
      <c r="O64" s="6">
        <f t="shared" si="20"/>
        <v>2747</v>
      </c>
    </row>
    <row r="65" spans="2:15">
      <c r="B65" s="14">
        <v>42156</v>
      </c>
      <c r="C65" s="6">
        <v>25925</v>
      </c>
      <c r="D65" s="6">
        <v>9822</v>
      </c>
      <c r="E65" s="6">
        <f t="shared" si="14"/>
        <v>16103</v>
      </c>
      <c r="F65" s="16">
        <v>100.5</v>
      </c>
      <c r="G65" s="6">
        <f t="shared" si="21"/>
        <v>26055</v>
      </c>
      <c r="H65" s="6">
        <f t="shared" si="17"/>
        <v>42158</v>
      </c>
      <c r="I65" s="6">
        <v>24555</v>
      </c>
      <c r="J65" s="6">
        <v>9822</v>
      </c>
      <c r="K65" s="6">
        <f t="shared" si="15"/>
        <v>14733</v>
      </c>
      <c r="L65" s="6">
        <v>100.5</v>
      </c>
      <c r="M65" s="6">
        <f t="shared" si="22"/>
        <v>24678</v>
      </c>
      <c r="N65" s="6">
        <f t="shared" si="19"/>
        <v>39411</v>
      </c>
      <c r="O65" s="6">
        <f t="shared" si="20"/>
        <v>2747</v>
      </c>
    </row>
    <row r="66" spans="2:15">
      <c r="B66" s="14">
        <v>42186</v>
      </c>
      <c r="C66" s="6">
        <v>25925</v>
      </c>
      <c r="D66" s="6">
        <v>9822</v>
      </c>
      <c r="E66" s="6">
        <f t="shared" si="14"/>
        <v>16103</v>
      </c>
      <c r="F66" s="16">
        <v>102.6</v>
      </c>
      <c r="G66" s="6">
        <f t="shared" ref="G66:G68" si="23">ROUND(((C66*F66)/100),0)+1</f>
        <v>26600</v>
      </c>
      <c r="H66" s="6">
        <f t="shared" si="17"/>
        <v>42703</v>
      </c>
      <c r="I66" s="6">
        <v>24555</v>
      </c>
      <c r="J66" s="6">
        <v>9822</v>
      </c>
      <c r="K66" s="6">
        <f t="shared" si="15"/>
        <v>14733</v>
      </c>
      <c r="L66" s="6">
        <v>102.6</v>
      </c>
      <c r="M66" s="6">
        <f>ROUND(((I66*L66)/100),0)+1</f>
        <v>25194</v>
      </c>
      <c r="N66" s="6">
        <f t="shared" si="19"/>
        <v>39927</v>
      </c>
      <c r="O66" s="6">
        <f t="shared" si="20"/>
        <v>2776</v>
      </c>
    </row>
    <row r="67" spans="2:15">
      <c r="B67" s="14">
        <v>42217</v>
      </c>
      <c r="C67" s="6">
        <v>25925</v>
      </c>
      <c r="D67" s="6">
        <v>9822</v>
      </c>
      <c r="E67" s="6">
        <f t="shared" si="14"/>
        <v>16103</v>
      </c>
      <c r="F67" s="16">
        <v>102.6</v>
      </c>
      <c r="G67" s="6">
        <f t="shared" si="23"/>
        <v>26600</v>
      </c>
      <c r="H67" s="6">
        <f t="shared" si="17"/>
        <v>42703</v>
      </c>
      <c r="I67" s="6">
        <v>24555</v>
      </c>
      <c r="J67" s="6">
        <v>9822</v>
      </c>
      <c r="K67" s="6">
        <f t="shared" si="15"/>
        <v>14733</v>
      </c>
      <c r="L67" s="6">
        <v>102.6</v>
      </c>
      <c r="M67" s="6">
        <f t="shared" ref="M67:M68" si="24">ROUND(((I67*L67)/100),0)+1</f>
        <v>25194</v>
      </c>
      <c r="N67" s="6">
        <f t="shared" si="19"/>
        <v>39927</v>
      </c>
      <c r="O67" s="6">
        <f t="shared" si="20"/>
        <v>2776</v>
      </c>
    </row>
    <row r="68" spans="2:15">
      <c r="B68" s="14">
        <v>42248</v>
      </c>
      <c r="C68" s="6">
        <v>25925</v>
      </c>
      <c r="D68" s="6">
        <v>9822</v>
      </c>
      <c r="E68" s="6">
        <f t="shared" si="14"/>
        <v>16103</v>
      </c>
      <c r="F68" s="16">
        <v>102.6</v>
      </c>
      <c r="G68" s="6">
        <f t="shared" si="23"/>
        <v>26600</v>
      </c>
      <c r="H68" s="6">
        <f t="shared" si="17"/>
        <v>42703</v>
      </c>
      <c r="I68" s="6">
        <v>24555</v>
      </c>
      <c r="J68" s="6">
        <v>9822</v>
      </c>
      <c r="K68" s="6">
        <f t="shared" si="15"/>
        <v>14733</v>
      </c>
      <c r="L68" s="6">
        <v>102.6</v>
      </c>
      <c r="M68" s="6">
        <f t="shared" si="24"/>
        <v>25194</v>
      </c>
      <c r="N68" s="6">
        <f t="shared" si="19"/>
        <v>39927</v>
      </c>
      <c r="O68" s="6">
        <f t="shared" si="20"/>
        <v>2776</v>
      </c>
    </row>
    <row r="69" spans="2:15">
      <c r="B69" s="14">
        <v>42278</v>
      </c>
      <c r="C69" s="6">
        <v>25925</v>
      </c>
      <c r="D69" s="6">
        <v>9822</v>
      </c>
      <c r="E69" s="6">
        <f t="shared" si="14"/>
        <v>16103</v>
      </c>
      <c r="F69" s="16">
        <v>107.9</v>
      </c>
      <c r="G69" s="6">
        <f>ROUND(((C69*F69)/100),0)+1</f>
        <v>27974</v>
      </c>
      <c r="H69" s="6">
        <f t="shared" si="17"/>
        <v>44077</v>
      </c>
      <c r="I69" s="6">
        <v>24555</v>
      </c>
      <c r="J69" s="6">
        <v>9822</v>
      </c>
      <c r="K69" s="6">
        <f t="shared" si="15"/>
        <v>14733</v>
      </c>
      <c r="L69" s="6">
        <v>107.9</v>
      </c>
      <c r="M69" s="6">
        <f>ROUND(((I69*L69)/100),0)</f>
        <v>26495</v>
      </c>
      <c r="N69" s="6">
        <f t="shared" si="19"/>
        <v>41228</v>
      </c>
      <c r="O69" s="6">
        <f t="shared" si="20"/>
        <v>2849</v>
      </c>
    </row>
    <row r="70" spans="2:15">
      <c r="B70" s="14">
        <v>42309</v>
      </c>
      <c r="C70" s="6">
        <v>25925</v>
      </c>
      <c r="D70" s="6">
        <v>9822</v>
      </c>
      <c r="E70" s="6">
        <f t="shared" si="14"/>
        <v>16103</v>
      </c>
      <c r="F70" s="16">
        <v>107.9</v>
      </c>
      <c r="G70" s="6">
        <f t="shared" ref="G70:G71" si="25">ROUND(((C70*F70)/100),0)+1</f>
        <v>27974</v>
      </c>
      <c r="H70" s="6">
        <f t="shared" si="17"/>
        <v>44077</v>
      </c>
      <c r="I70" s="6">
        <v>24555</v>
      </c>
      <c r="J70" s="6">
        <v>9822</v>
      </c>
      <c r="K70" s="6">
        <f t="shared" si="15"/>
        <v>14733</v>
      </c>
      <c r="L70" s="6">
        <v>107.9</v>
      </c>
      <c r="M70" s="6">
        <f t="shared" ref="M70:M71" si="26">ROUND(((I70*L70)/100),0)</f>
        <v>26495</v>
      </c>
      <c r="N70" s="6">
        <f t="shared" si="19"/>
        <v>41228</v>
      </c>
      <c r="O70" s="6">
        <f t="shared" si="20"/>
        <v>2849</v>
      </c>
    </row>
    <row r="71" spans="2:15">
      <c r="B71" s="14">
        <v>42339</v>
      </c>
      <c r="C71" s="6">
        <v>25925</v>
      </c>
      <c r="D71" s="6">
        <v>9822</v>
      </c>
      <c r="E71" s="6">
        <f t="shared" si="14"/>
        <v>16103</v>
      </c>
      <c r="F71" s="16">
        <v>107.9</v>
      </c>
      <c r="G71" s="6">
        <f t="shared" si="25"/>
        <v>27974</v>
      </c>
      <c r="H71" s="6">
        <f t="shared" si="17"/>
        <v>44077</v>
      </c>
      <c r="I71" s="6">
        <v>24555</v>
      </c>
      <c r="J71" s="6">
        <v>9822</v>
      </c>
      <c r="K71" s="6">
        <f t="shared" si="15"/>
        <v>14733</v>
      </c>
      <c r="L71" s="6">
        <v>107.9</v>
      </c>
      <c r="M71" s="6">
        <f t="shared" si="26"/>
        <v>26495</v>
      </c>
      <c r="N71" s="6">
        <f t="shared" si="19"/>
        <v>41228</v>
      </c>
      <c r="O71" s="6">
        <f t="shared" si="20"/>
        <v>2849</v>
      </c>
    </row>
    <row r="72" spans="2:15">
      <c r="B72" s="14">
        <v>42370</v>
      </c>
      <c r="C72" s="6">
        <v>25925</v>
      </c>
      <c r="D72" s="6">
        <v>9822</v>
      </c>
      <c r="E72" s="6">
        <f t="shared" si="14"/>
        <v>16103</v>
      </c>
      <c r="F72" s="16">
        <v>112.4</v>
      </c>
      <c r="G72" s="6">
        <f>ROUND(((C72*F72)/100),0)</f>
        <v>29140</v>
      </c>
      <c r="H72" s="6">
        <f t="shared" si="17"/>
        <v>45243</v>
      </c>
      <c r="I72" s="6">
        <v>24555</v>
      </c>
      <c r="J72" s="6">
        <v>9822</v>
      </c>
      <c r="K72" s="6">
        <f t="shared" si="15"/>
        <v>14733</v>
      </c>
      <c r="L72" s="6">
        <v>112.4</v>
      </c>
      <c r="M72" s="6">
        <f>ROUND(((I72*L72)/100),0)</f>
        <v>27600</v>
      </c>
      <c r="N72" s="6">
        <f t="shared" si="19"/>
        <v>42333</v>
      </c>
      <c r="O72" s="6">
        <f t="shared" si="20"/>
        <v>2910</v>
      </c>
    </row>
    <row r="73" spans="2:15">
      <c r="B73" s="14">
        <v>42401</v>
      </c>
      <c r="C73" s="6">
        <v>25925</v>
      </c>
      <c r="D73" s="6">
        <v>9822</v>
      </c>
      <c r="E73" s="6">
        <f t="shared" si="14"/>
        <v>16103</v>
      </c>
      <c r="F73" s="16">
        <v>112.4</v>
      </c>
      <c r="G73" s="6">
        <f t="shared" ref="G73:G77" si="27">ROUND(((C73*F73)/100),0)</f>
        <v>29140</v>
      </c>
      <c r="H73" s="6">
        <f t="shared" si="17"/>
        <v>45243</v>
      </c>
      <c r="I73" s="6">
        <v>24555</v>
      </c>
      <c r="J73" s="6">
        <v>9822</v>
      </c>
      <c r="K73" s="6">
        <f t="shared" si="15"/>
        <v>14733</v>
      </c>
      <c r="L73" s="6">
        <v>112.4</v>
      </c>
      <c r="M73" s="6">
        <f t="shared" ref="M73:M77" si="28">ROUND(((I73*L73)/100),0)</f>
        <v>27600</v>
      </c>
      <c r="N73" s="6">
        <f t="shared" si="19"/>
        <v>42333</v>
      </c>
      <c r="O73" s="6">
        <f t="shared" si="20"/>
        <v>2910</v>
      </c>
    </row>
    <row r="74" spans="2:15">
      <c r="B74" s="14">
        <v>42430</v>
      </c>
      <c r="C74" s="6">
        <v>25925</v>
      </c>
      <c r="D74" s="6">
        <v>9822</v>
      </c>
      <c r="E74" s="6">
        <f t="shared" si="14"/>
        <v>16103</v>
      </c>
      <c r="F74" s="16">
        <v>112.4</v>
      </c>
      <c r="G74" s="6">
        <f t="shared" si="27"/>
        <v>29140</v>
      </c>
      <c r="H74" s="6">
        <f t="shared" si="17"/>
        <v>45243</v>
      </c>
      <c r="I74" s="6">
        <v>24555</v>
      </c>
      <c r="J74" s="6">
        <v>9822</v>
      </c>
      <c r="K74" s="6">
        <f t="shared" si="15"/>
        <v>14733</v>
      </c>
      <c r="L74" s="6">
        <v>112.4</v>
      </c>
      <c r="M74" s="6">
        <f t="shared" si="28"/>
        <v>27600</v>
      </c>
      <c r="N74" s="6">
        <f t="shared" si="19"/>
        <v>42333</v>
      </c>
      <c r="O74" s="6">
        <f t="shared" si="20"/>
        <v>2910</v>
      </c>
    </row>
    <row r="75" spans="2:15">
      <c r="B75" s="14">
        <v>42461</v>
      </c>
      <c r="C75" s="6">
        <v>25925</v>
      </c>
      <c r="D75" s="6">
        <v>9822</v>
      </c>
      <c r="E75" s="6">
        <f t="shared" si="14"/>
        <v>16103</v>
      </c>
      <c r="F75" s="16">
        <v>112.4</v>
      </c>
      <c r="G75" s="6">
        <f t="shared" si="27"/>
        <v>29140</v>
      </c>
      <c r="H75" s="6">
        <f t="shared" si="17"/>
        <v>45243</v>
      </c>
      <c r="I75" s="6">
        <v>24555</v>
      </c>
      <c r="J75" s="6">
        <v>9822</v>
      </c>
      <c r="K75" s="6">
        <f t="shared" si="15"/>
        <v>14733</v>
      </c>
      <c r="L75" s="6">
        <v>112.4</v>
      </c>
      <c r="M75" s="6">
        <f t="shared" si="28"/>
        <v>27600</v>
      </c>
      <c r="N75" s="6">
        <f t="shared" si="19"/>
        <v>42333</v>
      </c>
      <c r="O75" s="6">
        <f t="shared" si="20"/>
        <v>2910</v>
      </c>
    </row>
    <row r="76" spans="2:15">
      <c r="B76" s="14">
        <v>42491</v>
      </c>
      <c r="C76" s="6">
        <v>25925</v>
      </c>
      <c r="D76" s="6">
        <v>9822</v>
      </c>
      <c r="E76" s="6">
        <f t="shared" si="14"/>
        <v>16103</v>
      </c>
      <c r="F76" s="16">
        <v>112.4</v>
      </c>
      <c r="G76" s="6">
        <f t="shared" si="27"/>
        <v>29140</v>
      </c>
      <c r="H76" s="6">
        <f t="shared" si="17"/>
        <v>45243</v>
      </c>
      <c r="I76" s="6">
        <v>24555</v>
      </c>
      <c r="J76" s="6">
        <v>9822</v>
      </c>
      <c r="K76" s="6">
        <f t="shared" si="15"/>
        <v>14733</v>
      </c>
      <c r="L76" s="6">
        <v>112.4</v>
      </c>
      <c r="M76" s="6">
        <f t="shared" si="28"/>
        <v>27600</v>
      </c>
      <c r="N76" s="6">
        <f t="shared" si="19"/>
        <v>42333</v>
      </c>
      <c r="O76" s="6">
        <f t="shared" si="20"/>
        <v>2910</v>
      </c>
    </row>
    <row r="77" spans="2:15">
      <c r="B77" s="14">
        <v>42522</v>
      </c>
      <c r="C77" s="6">
        <v>25925</v>
      </c>
      <c r="D77" s="6">
        <v>9822</v>
      </c>
      <c r="E77" s="6">
        <f t="shared" si="14"/>
        <v>16103</v>
      </c>
      <c r="F77" s="16">
        <v>112.4</v>
      </c>
      <c r="G77" s="6">
        <f t="shared" si="27"/>
        <v>29140</v>
      </c>
      <c r="H77" s="6">
        <f t="shared" si="17"/>
        <v>45243</v>
      </c>
      <c r="I77" s="6">
        <v>24555</v>
      </c>
      <c r="J77" s="6">
        <v>9822</v>
      </c>
      <c r="K77" s="6">
        <f t="shared" si="15"/>
        <v>14733</v>
      </c>
      <c r="L77" s="6">
        <v>112.4</v>
      </c>
      <c r="M77" s="6">
        <f t="shared" si="28"/>
        <v>27600</v>
      </c>
      <c r="N77" s="6">
        <f t="shared" si="19"/>
        <v>42333</v>
      </c>
      <c r="O77" s="6">
        <f t="shared" si="20"/>
        <v>2910</v>
      </c>
    </row>
    <row r="78" spans="2:15">
      <c r="B78" s="14">
        <v>42552</v>
      </c>
      <c r="C78" s="6">
        <v>25925</v>
      </c>
      <c r="D78" s="6">
        <v>9822</v>
      </c>
      <c r="E78" s="6">
        <f t="shared" si="14"/>
        <v>16103</v>
      </c>
      <c r="F78" s="16">
        <v>114.8</v>
      </c>
      <c r="G78" s="6">
        <f>ROUND(((C78*F78)/100),0)</f>
        <v>29762</v>
      </c>
      <c r="H78" s="6">
        <f t="shared" si="17"/>
        <v>45865</v>
      </c>
      <c r="I78" s="6">
        <v>24555</v>
      </c>
      <c r="J78" s="6">
        <v>9822</v>
      </c>
      <c r="K78" s="6">
        <f t="shared" si="15"/>
        <v>14733</v>
      </c>
      <c r="L78" s="6">
        <v>114.8</v>
      </c>
      <c r="M78" s="6">
        <f t="shared" ref="M78:M80" si="29">ROUND(((I78*L78)/100),0)+1</f>
        <v>28190</v>
      </c>
      <c r="N78" s="6">
        <f t="shared" si="19"/>
        <v>42923</v>
      </c>
      <c r="O78" s="6">
        <f t="shared" si="20"/>
        <v>2942</v>
      </c>
    </row>
    <row r="79" spans="2:15">
      <c r="B79" s="14">
        <v>42583</v>
      </c>
      <c r="C79" s="6">
        <v>25925</v>
      </c>
      <c r="D79" s="6">
        <v>9822</v>
      </c>
      <c r="E79" s="6">
        <f t="shared" si="14"/>
        <v>16103</v>
      </c>
      <c r="F79" s="16">
        <v>114.8</v>
      </c>
      <c r="G79" s="6">
        <f t="shared" ref="G79:G80" si="30">ROUND(((C79*F79)/100),0)</f>
        <v>29762</v>
      </c>
      <c r="H79" s="6">
        <f t="shared" si="17"/>
        <v>45865</v>
      </c>
      <c r="I79" s="6">
        <v>24555</v>
      </c>
      <c r="J79" s="6">
        <v>9822</v>
      </c>
      <c r="K79" s="6">
        <f t="shared" si="15"/>
        <v>14733</v>
      </c>
      <c r="L79" s="6">
        <v>114.8</v>
      </c>
      <c r="M79" s="6">
        <f t="shared" si="29"/>
        <v>28190</v>
      </c>
      <c r="N79" s="6">
        <f t="shared" si="19"/>
        <v>42923</v>
      </c>
      <c r="O79" s="6">
        <f t="shared" si="20"/>
        <v>2942</v>
      </c>
    </row>
    <row r="80" spans="2:15">
      <c r="B80" s="14">
        <v>42614</v>
      </c>
      <c r="C80" s="6">
        <v>25925</v>
      </c>
      <c r="D80" s="6">
        <v>9822</v>
      </c>
      <c r="E80" s="6">
        <f t="shared" si="14"/>
        <v>16103</v>
      </c>
      <c r="F80" s="16">
        <v>114.8</v>
      </c>
      <c r="G80" s="6">
        <f t="shared" si="30"/>
        <v>29762</v>
      </c>
      <c r="H80" s="6">
        <f t="shared" si="17"/>
        <v>45865</v>
      </c>
      <c r="I80" s="6">
        <v>24555</v>
      </c>
      <c r="J80" s="6">
        <v>9822</v>
      </c>
      <c r="K80" s="6">
        <f t="shared" si="15"/>
        <v>14733</v>
      </c>
      <c r="L80" s="6">
        <v>114.8</v>
      </c>
      <c r="M80" s="6">
        <f t="shared" si="29"/>
        <v>28190</v>
      </c>
      <c r="N80" s="6">
        <f t="shared" si="19"/>
        <v>42923</v>
      </c>
      <c r="O80" s="6">
        <f t="shared" si="20"/>
        <v>2942</v>
      </c>
    </row>
    <row r="81" spans="2:15" ht="18.75">
      <c r="B81" s="14">
        <v>42644</v>
      </c>
      <c r="C81" s="6"/>
      <c r="D81" s="6"/>
      <c r="E81" s="6"/>
      <c r="F81" s="16"/>
      <c r="G81" s="6"/>
      <c r="H81" s="6"/>
      <c r="I81" s="6"/>
      <c r="J81" s="6"/>
      <c r="K81" s="6"/>
      <c r="L81" s="6"/>
      <c r="M81" s="6"/>
      <c r="N81" s="6" t="s">
        <v>81</v>
      </c>
      <c r="O81" s="30">
        <f>SUM(O60:O80)+O42</f>
        <v>107866.1</v>
      </c>
    </row>
    <row r="82" spans="2:15">
      <c r="B82" s="14">
        <v>42675</v>
      </c>
      <c r="C82" s="6"/>
      <c r="D82" s="6"/>
      <c r="E82" s="6"/>
      <c r="F82" s="16"/>
      <c r="G82" s="6"/>
      <c r="H82" s="6"/>
      <c r="I82" s="6"/>
      <c r="J82" s="6"/>
      <c r="K82" s="6"/>
      <c r="L82" s="6"/>
      <c r="M82" s="6"/>
      <c r="N82" s="6"/>
      <c r="O82" s="6"/>
    </row>
    <row r="83" spans="2:15">
      <c r="B83" s="14">
        <v>42705</v>
      </c>
      <c r="C83" s="6"/>
      <c r="D83" s="6"/>
      <c r="E83" s="6"/>
      <c r="F83" s="16"/>
      <c r="G83" s="6"/>
      <c r="H83" s="6"/>
      <c r="I83" s="6"/>
      <c r="J83" s="6"/>
      <c r="K83" s="6"/>
      <c r="L83" s="6"/>
      <c r="M83" s="6"/>
      <c r="N83" s="6"/>
      <c r="O83" s="6"/>
    </row>
    <row r="85" spans="2:15" ht="15.75" thickBot="1"/>
    <row r="86" spans="2:15" ht="19.5" thickBot="1">
      <c r="C86" s="32" t="s">
        <v>85</v>
      </c>
    </row>
    <row r="87" spans="2:15" ht="15.75" thickBot="1">
      <c r="C87" s="31"/>
    </row>
    <row r="88" spans="2:15" ht="18.75">
      <c r="B88" s="33">
        <v>1</v>
      </c>
      <c r="C88" s="34" t="s">
        <v>86</v>
      </c>
      <c r="D88" s="35"/>
      <c r="E88" s="35"/>
      <c r="F88" s="35"/>
      <c r="G88" s="36"/>
      <c r="H88" s="36"/>
      <c r="I88" s="36"/>
      <c r="J88" s="37"/>
    </row>
    <row r="89" spans="2:15" ht="15.75">
      <c r="B89" s="38"/>
      <c r="C89" s="39"/>
      <c r="D89" s="5"/>
      <c r="E89" s="5"/>
      <c r="F89" s="5"/>
      <c r="G89" s="5"/>
      <c r="H89" s="5"/>
      <c r="I89" s="5"/>
      <c r="J89" s="40"/>
    </row>
    <row r="90" spans="2:15" ht="18.75">
      <c r="B90" s="38">
        <v>2</v>
      </c>
      <c r="C90" s="41" t="s">
        <v>87</v>
      </c>
      <c r="D90" s="42"/>
      <c r="E90" s="42"/>
      <c r="F90" s="42"/>
      <c r="G90" s="42"/>
      <c r="H90" s="5"/>
      <c r="I90" s="5"/>
      <c r="J90" s="40"/>
    </row>
    <row r="91" spans="2:15" ht="15.75">
      <c r="B91" s="38"/>
      <c r="C91" s="39" t="s">
        <v>88</v>
      </c>
      <c r="D91" s="5"/>
      <c r="E91" s="5"/>
      <c r="F91" s="5"/>
      <c r="G91" s="5"/>
      <c r="H91" s="5"/>
      <c r="I91" s="5"/>
      <c r="J91" s="40"/>
    </row>
    <row r="92" spans="2:15" ht="18.75">
      <c r="B92" s="38">
        <v>1</v>
      </c>
      <c r="C92" s="41" t="s">
        <v>89</v>
      </c>
      <c r="D92" s="42"/>
      <c r="E92" s="42"/>
      <c r="F92" s="42"/>
      <c r="G92" s="42"/>
      <c r="H92" s="42"/>
      <c r="I92" s="5"/>
      <c r="J92" s="40"/>
    </row>
    <row r="93" spans="2:15" ht="15.75">
      <c r="B93" s="38"/>
      <c r="C93" s="5"/>
      <c r="D93" s="5"/>
      <c r="E93" s="5"/>
      <c r="F93" s="5"/>
      <c r="G93" s="5"/>
      <c r="H93" s="5"/>
      <c r="I93" s="5"/>
      <c r="J93" s="40"/>
    </row>
    <row r="94" spans="2:15" ht="18.75">
      <c r="B94" s="38">
        <v>2</v>
      </c>
      <c r="C94" s="41" t="s">
        <v>90</v>
      </c>
      <c r="D94" s="42"/>
      <c r="E94" s="42"/>
      <c r="F94" s="42"/>
      <c r="G94" s="42"/>
      <c r="H94" s="42"/>
      <c r="I94" s="42"/>
      <c r="J94" s="40"/>
    </row>
    <row r="95" spans="2:15" ht="18.75">
      <c r="B95" s="38"/>
      <c r="C95" s="42"/>
      <c r="D95" s="42"/>
      <c r="E95" s="42"/>
      <c r="F95" s="42"/>
      <c r="G95" s="42"/>
      <c r="H95" s="42"/>
      <c r="I95" s="42"/>
      <c r="J95" s="40"/>
    </row>
    <row r="96" spans="2:15" ht="18.75">
      <c r="B96" s="38">
        <v>3</v>
      </c>
      <c r="C96" s="41" t="s">
        <v>91</v>
      </c>
      <c r="D96" s="42"/>
      <c r="E96" s="42"/>
      <c r="F96" s="42"/>
      <c r="G96" s="42"/>
      <c r="H96" s="42"/>
      <c r="I96" s="42"/>
      <c r="J96" s="40"/>
    </row>
    <row r="97" spans="2:10" ht="18.75">
      <c r="B97" s="38"/>
      <c r="C97" s="42"/>
      <c r="D97" s="42"/>
      <c r="E97" s="42"/>
      <c r="F97" s="42"/>
      <c r="G97" s="42"/>
      <c r="H97" s="42"/>
      <c r="I97" s="42"/>
      <c r="J97" s="40"/>
    </row>
    <row r="98" spans="2:10" ht="18.75">
      <c r="B98" s="38">
        <v>4</v>
      </c>
      <c r="C98" s="41" t="s">
        <v>92</v>
      </c>
      <c r="D98" s="42"/>
      <c r="E98" s="42"/>
      <c r="F98" s="42"/>
      <c r="G98" s="42"/>
      <c r="H98" s="42"/>
      <c r="I98" s="42"/>
      <c r="J98" s="40"/>
    </row>
    <row r="99" spans="2:10" ht="19.5" thickBot="1">
      <c r="B99" s="43"/>
      <c r="C99" s="44"/>
      <c r="D99" s="44"/>
      <c r="E99" s="44"/>
      <c r="F99" s="44"/>
      <c r="G99" s="44"/>
      <c r="H99" s="44"/>
      <c r="I99" s="44"/>
      <c r="J99" s="45"/>
    </row>
  </sheetData>
  <mergeCells count="6">
    <mergeCell ref="B13:H13"/>
    <mergeCell ref="I13:N13"/>
    <mergeCell ref="O13:O14"/>
    <mergeCell ref="B56:H56"/>
    <mergeCell ref="I56:N56"/>
    <mergeCell ref="O56:O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2016-07-11T09:51:51Z</dcterms:modified>
</cp:coreProperties>
</file>